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2240" tabRatio="161" activeTab="0"/>
  </bookViews>
  <sheets>
    <sheet name="Schema di calcolo" sheetId="1" r:id="rId1"/>
    <sheet name="Foglio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Dario</author>
  </authors>
  <commentList>
    <comment ref="E13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il peso</t>
        </r>
      </text>
    </comment>
    <comment ref="E15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la misura della coibentazione inferiore del travetto, il valore può essere 4 o 8 cm</t>
        </r>
      </text>
    </comment>
    <comment ref="E11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la misura in cm</t>
        </r>
      </text>
    </comment>
    <comment ref="I11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la misura in cm</t>
        </r>
      </text>
    </comment>
    <comment ref="I13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il peso</t>
        </r>
      </text>
    </comment>
    <comment ref="I15" authorId="0">
      <text>
        <r>
          <rPr>
            <b/>
            <sz val="9"/>
            <rFont val="Tahoma"/>
            <family val="2"/>
          </rPr>
          <t>Carbon ED SYSTEM:</t>
        </r>
        <r>
          <rPr>
            <sz val="9"/>
            <rFont val="Tahoma"/>
            <family val="2"/>
          </rPr>
          <t xml:space="preserve">
inserire la misura della coibentazione inferiore del travetto, il valore può essere 4 o 8 cm</t>
        </r>
      </text>
    </comment>
  </commentList>
</comments>
</file>

<file path=xl/sharedStrings.xml><?xml version="1.0" encoding="utf-8"?>
<sst xmlns="http://schemas.openxmlformats.org/spreadsheetml/2006/main" count="242" uniqueCount="52">
  <si>
    <t>Kg/mq</t>
  </si>
  <si>
    <t>MOMENTO MAX</t>
  </si>
  <si>
    <t>daN/mq</t>
  </si>
  <si>
    <t>Luce netta di calcolo</t>
  </si>
  <si>
    <t>Sovraccarico accidentale</t>
  </si>
  <si>
    <t>cm</t>
  </si>
  <si>
    <t>Spessore coibentazione inf</t>
  </si>
  <si>
    <t>Altezza travetto</t>
  </si>
  <si>
    <t>Altezza pannello</t>
  </si>
  <si>
    <t>Spessore caldana</t>
  </si>
  <si>
    <t>Altezza totale solaio</t>
  </si>
  <si>
    <t>cm q</t>
  </si>
  <si>
    <t>Sezione ferro richiesta esclusa Rete</t>
  </si>
  <si>
    <t>Sezione ferro progetto esclusa Rete</t>
  </si>
  <si>
    <t>mm</t>
  </si>
  <si>
    <t xml:space="preserve">acciaio 1+1 tondini </t>
  </si>
  <si>
    <t>peso acciaio tondini</t>
  </si>
  <si>
    <t>peso proprio del solaio</t>
  </si>
  <si>
    <t>mc/mq</t>
  </si>
  <si>
    <t>quantità calcestruzzo</t>
  </si>
  <si>
    <t>Solaio a campata singola in appoggio semplice</t>
  </si>
  <si>
    <t>u.m.</t>
  </si>
  <si>
    <t xml:space="preserve">Solaio a campate continue </t>
  </si>
  <si>
    <r>
      <t>M: q x l</t>
    </r>
    <r>
      <rPr>
        <vertAlign val="superscript"/>
        <sz val="10"/>
        <rFont val="Arial"/>
        <family val="2"/>
      </rPr>
      <t xml:space="preserve">2 </t>
    </r>
    <r>
      <rPr>
        <sz val="7"/>
        <rFont val="Arial"/>
        <family val="2"/>
      </rPr>
      <t>/8</t>
    </r>
  </si>
  <si>
    <t>Momento massimo</t>
  </si>
  <si>
    <r>
      <t>M: q x l</t>
    </r>
    <r>
      <rPr>
        <vertAlign val="superscript"/>
        <sz val="10"/>
        <rFont val="Arial"/>
        <family val="2"/>
      </rPr>
      <t xml:space="preserve">2 </t>
    </r>
    <r>
      <rPr>
        <sz val="7"/>
        <rFont val="Arial"/>
        <family val="2"/>
      </rPr>
      <t>/12</t>
    </r>
  </si>
  <si>
    <t>Ht altezza travetto</t>
  </si>
  <si>
    <t>Larghezza travetto</t>
  </si>
  <si>
    <t>coefficiente di aumento per la sezione del ferro di progetto</t>
  </si>
  <si>
    <t>sez.ferro escl. Rete</t>
  </si>
  <si>
    <t>DIAMETRO</t>
  </si>
  <si>
    <t>SEZIONI</t>
  </si>
  <si>
    <t>VALORE PER 1 SE E' NELL'INTERVALLO</t>
  </si>
  <si>
    <t>FUNZIONI</t>
  </si>
  <si>
    <t>PESO</t>
  </si>
  <si>
    <t>W/(mqx C°)</t>
  </si>
  <si>
    <t>Trasmittanza termica</t>
  </si>
  <si>
    <t>ht  altezza travetto                        cm</t>
  </si>
  <si>
    <t>spessore coib.inf.                   cm</t>
  </si>
  <si>
    <t>altezza pannello                      cm</t>
  </si>
  <si>
    <t>spessore caldana               cm</t>
  </si>
  <si>
    <t>altezza totale solaio         cm</t>
  </si>
  <si>
    <t xml:space="preserve">acciaio 1+1 tondini                diametro cm </t>
  </si>
  <si>
    <t>peso acciaio tondini            da N/mq</t>
  </si>
  <si>
    <t>peso proprio del solaio      da N/mq</t>
  </si>
  <si>
    <t>quantità calcestruzzo      mc/mq</t>
  </si>
  <si>
    <t>Trasmittanza termica      W/(mqx C°)</t>
  </si>
  <si>
    <t>carico accidentale                  da N/mq</t>
  </si>
  <si>
    <r>
      <t>M: q x l</t>
    </r>
    <r>
      <rPr>
        <i/>
        <vertAlign val="superscript"/>
        <sz val="10"/>
        <color indexed="17"/>
        <rFont val="Arial"/>
        <family val="2"/>
      </rPr>
      <t xml:space="preserve">2 </t>
    </r>
    <r>
      <rPr>
        <i/>
        <sz val="12"/>
        <color indexed="17"/>
        <rFont val="Arial"/>
        <family val="2"/>
      </rPr>
      <t>/8</t>
    </r>
  </si>
  <si>
    <r>
      <t>M: q x l</t>
    </r>
    <r>
      <rPr>
        <i/>
        <vertAlign val="superscript"/>
        <sz val="10"/>
        <color indexed="17"/>
        <rFont val="Arial"/>
        <family val="2"/>
      </rPr>
      <t xml:space="preserve">2 </t>
    </r>
    <r>
      <rPr>
        <i/>
        <sz val="12"/>
        <color indexed="17"/>
        <rFont val="Arial"/>
        <family val="2"/>
      </rPr>
      <t>/12</t>
    </r>
  </si>
  <si>
    <t>campata singola</t>
  </si>
  <si>
    <t>multi campata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</si>
</sst>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0"/>
    <numFmt numFmtId="166" formatCode="0.0000"/>
    <numFmt numFmtId="167" formatCode="#,##0_ ;\-#,##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i/>
      <sz val="7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17"/>
      <name val="Arial"/>
      <family val="2"/>
    </font>
    <font>
      <sz val="16"/>
      <color indexed="9"/>
      <name val="Calibri"/>
      <family val="2"/>
    </font>
    <font>
      <sz val="16"/>
      <name val="Arial"/>
      <family val="2"/>
    </font>
    <font>
      <i/>
      <sz val="12"/>
      <color indexed="17"/>
      <name val="Arial"/>
      <family val="2"/>
    </font>
    <font>
      <sz val="18"/>
      <name val="Times New Roman"/>
      <family val="1"/>
    </font>
    <font>
      <i/>
      <vertAlign val="superscript"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Arial"/>
      <family val="2"/>
    </font>
    <font>
      <sz val="16"/>
      <color indexed="9"/>
      <name val="Arial"/>
      <family val="2"/>
    </font>
    <font>
      <i/>
      <sz val="11"/>
      <color indexed="10"/>
      <name val="Arial"/>
      <family val="2"/>
    </font>
    <font>
      <sz val="18"/>
      <color indexed="10"/>
      <name val="Times New Roman"/>
      <family val="1"/>
    </font>
    <font>
      <sz val="16"/>
      <color indexed="13"/>
      <name val="Calibri"/>
      <family val="2"/>
    </font>
    <font>
      <b/>
      <sz val="28"/>
      <color indexed="8"/>
      <name val="Century Gothic"/>
      <family val="2"/>
    </font>
    <font>
      <b/>
      <sz val="32"/>
      <color indexed="8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i/>
      <sz val="12"/>
      <color rgb="FF00B050"/>
      <name val="Arial"/>
      <family val="2"/>
    </font>
    <font>
      <sz val="12"/>
      <color rgb="FF00B050"/>
      <name val="Arial"/>
      <family val="2"/>
    </font>
    <font>
      <sz val="16"/>
      <color theme="0"/>
      <name val="Arial"/>
      <family val="2"/>
    </font>
    <font>
      <i/>
      <sz val="11"/>
      <color rgb="FFFF0000"/>
      <name val="Arial"/>
      <family val="2"/>
    </font>
    <font>
      <sz val="18"/>
      <color rgb="FFFF0000"/>
      <name val="Times New Roman"/>
      <family val="1"/>
    </font>
    <font>
      <i/>
      <sz val="10"/>
      <color rgb="FF00B050"/>
      <name val="Arial"/>
      <family val="2"/>
    </font>
    <font>
      <sz val="16"/>
      <color rgb="FFFFFF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2" xfId="0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5" fontId="18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25" borderId="10" xfId="0" applyFill="1" applyBorder="1" applyAlignment="1">
      <alignment horizontal="center"/>
    </xf>
    <xf numFmtId="166" fontId="18" fillId="0" borderId="0" xfId="0" applyNumberFormat="1" applyFont="1" applyAlignment="1">
      <alignment vertical="center"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 vertical="center"/>
    </xf>
    <xf numFmtId="0" fontId="24" fillId="0" borderId="0" xfId="0" applyFont="1" applyAlignment="1">
      <alignment horizontal="center" wrapText="1"/>
    </xf>
    <xf numFmtId="2" fontId="25" fillId="0" borderId="0" xfId="0" applyNumberFormat="1" applyFont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26" borderId="0" xfId="0" applyFont="1" applyFill="1" applyAlignment="1">
      <alignment horizontal="center" vertical="center"/>
    </xf>
    <xf numFmtId="0" fontId="18" fillId="26" borderId="0" xfId="0" applyFont="1" applyFill="1" applyAlignment="1">
      <alignment vertical="center"/>
    </xf>
    <xf numFmtId="0" fontId="44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6" borderId="0" xfId="0" applyFont="1" applyFill="1" applyAlignment="1">
      <alignment/>
    </xf>
    <xf numFmtId="167" fontId="46" fillId="26" borderId="0" xfId="463" applyNumberFormat="1" applyFont="1" applyFill="1" applyAlignment="1">
      <alignment horizontal="center"/>
    </xf>
    <xf numFmtId="0" fontId="47" fillId="26" borderId="0" xfId="0" applyFont="1" applyFill="1" applyBorder="1" applyAlignment="1">
      <alignment horizontal="center" vertical="center"/>
    </xf>
    <xf numFmtId="0" fontId="45" fillId="26" borderId="0" xfId="0" applyFont="1" applyFill="1" applyAlignment="1">
      <alignment horizontal="center"/>
    </xf>
    <xf numFmtId="0" fontId="47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7" fillId="26" borderId="11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31" fillId="26" borderId="0" xfId="0" applyFont="1" applyFill="1" applyAlignment="1">
      <alignment vertical="center"/>
    </xf>
    <xf numFmtId="0" fontId="47" fillId="26" borderId="0" xfId="0" applyFont="1" applyFill="1" applyAlignment="1">
      <alignment/>
    </xf>
    <xf numFmtId="0" fontId="44" fillId="26" borderId="0" xfId="0" applyFont="1" applyFill="1" applyAlignment="1">
      <alignment/>
    </xf>
    <xf numFmtId="0" fontId="20" fillId="26" borderId="0" xfId="0" applyFont="1" applyFill="1" applyBorder="1" applyAlignment="1">
      <alignment horizontal="center" vertical="center" wrapText="1"/>
    </xf>
    <xf numFmtId="0" fontId="49" fillId="26" borderId="0" xfId="0" applyFont="1" applyFill="1" applyAlignment="1">
      <alignment/>
    </xf>
    <xf numFmtId="0" fontId="47" fillId="26" borderId="0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4" fillId="26" borderId="0" xfId="0" applyFont="1" applyFill="1" applyAlignment="1">
      <alignment horizontal="center" vertical="center" wrapText="1"/>
    </xf>
    <xf numFmtId="0" fontId="0" fillId="26" borderId="0" xfId="0" applyFill="1" applyAlignment="1">
      <alignment/>
    </xf>
    <xf numFmtId="0" fontId="28" fillId="27" borderId="0" xfId="362" applyFont="1" applyFill="1" applyAlignment="1">
      <alignment horizontal="center" vertical="center"/>
    </xf>
    <xf numFmtId="164" fontId="28" fillId="27" borderId="0" xfId="362" applyNumberFormat="1" applyFont="1" applyFill="1" applyAlignment="1">
      <alignment horizontal="center" vertical="center"/>
    </xf>
    <xf numFmtId="1" fontId="28" fillId="27" borderId="0" xfId="362" applyNumberFormat="1" applyFont="1" applyFill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left" vertical="center"/>
    </xf>
    <xf numFmtId="0" fontId="50" fillId="27" borderId="0" xfId="362" applyFont="1" applyFill="1" applyAlignment="1">
      <alignment horizontal="center" vertical="center"/>
    </xf>
  </cellXfs>
  <cellStyles count="539">
    <cellStyle name="Normal" xfId="0"/>
    <cellStyle name="20% - Accent1 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1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 1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 1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20% - Colore 1" xfId="87"/>
    <cellStyle name="20% - Colore 2" xfId="88"/>
    <cellStyle name="20% - Colore 3" xfId="89"/>
    <cellStyle name="20% - Colore 4" xfId="90"/>
    <cellStyle name="20% - Colore 5" xfId="91"/>
    <cellStyle name="20% - Colore 6" xfId="92"/>
    <cellStyle name="40% - Accent1 1" xfId="93"/>
    <cellStyle name="40% - Accent1 10" xfId="94"/>
    <cellStyle name="40% - Accent1 11" xfId="95"/>
    <cellStyle name="40% - Accent1 12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" xfId="105"/>
    <cellStyle name="40% - Accent2 10" xfId="106"/>
    <cellStyle name="40% - Accent2 11" xfId="107"/>
    <cellStyle name="40% - Accent2 12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" xfId="117"/>
    <cellStyle name="40% - Accent3 10" xfId="118"/>
    <cellStyle name="40% - Accent3 11" xfId="119"/>
    <cellStyle name="40% - Accent3 12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" xfId="129"/>
    <cellStyle name="40% - Accent4 10" xfId="130"/>
    <cellStyle name="40% - Accent4 11" xfId="131"/>
    <cellStyle name="40% - Accent4 12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" xfId="141"/>
    <cellStyle name="40% - Accent5 10" xfId="142"/>
    <cellStyle name="40% - Accent5 11" xfId="143"/>
    <cellStyle name="40% - Accent5 12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" xfId="153"/>
    <cellStyle name="40% - Accent6 10" xfId="154"/>
    <cellStyle name="40% - Accent6 11" xfId="155"/>
    <cellStyle name="40% - Accent6 12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40% - Colore 1" xfId="165"/>
    <cellStyle name="40% - Colore 2" xfId="166"/>
    <cellStyle name="40% - Colore 3" xfId="167"/>
    <cellStyle name="40% - Colore 4" xfId="168"/>
    <cellStyle name="40% - Colore 5" xfId="169"/>
    <cellStyle name="40% - Colore 6" xfId="170"/>
    <cellStyle name="60% - Accent1 1" xfId="171"/>
    <cellStyle name="60% - Accent1 10" xfId="172"/>
    <cellStyle name="60% - Accent1 11" xfId="173"/>
    <cellStyle name="60% - Accent1 12" xfId="174"/>
    <cellStyle name="60% - Accent1 2" xfId="175"/>
    <cellStyle name="60% - Accent1 3" xfId="176"/>
    <cellStyle name="60% - Accent1 4" xfId="177"/>
    <cellStyle name="60% - Accent1 5" xfId="178"/>
    <cellStyle name="60% - Accent1 6" xfId="179"/>
    <cellStyle name="60% - Accent1 7" xfId="180"/>
    <cellStyle name="60% - Accent1 8" xfId="181"/>
    <cellStyle name="60% - Accent1 9" xfId="182"/>
    <cellStyle name="60% - Accent2 1" xfId="183"/>
    <cellStyle name="60% - Accent2 10" xfId="184"/>
    <cellStyle name="60% - Accent2 11" xfId="185"/>
    <cellStyle name="60% - Accent2 12" xfId="186"/>
    <cellStyle name="60% - Accent2 2" xfId="187"/>
    <cellStyle name="60% - Accent2 3" xfId="188"/>
    <cellStyle name="60% - Accent2 4" xfId="189"/>
    <cellStyle name="60% - Accent2 5" xfId="190"/>
    <cellStyle name="60% - Accent2 6" xfId="191"/>
    <cellStyle name="60% - Accent2 7" xfId="192"/>
    <cellStyle name="60% - Accent2 8" xfId="193"/>
    <cellStyle name="60% - Accent2 9" xfId="194"/>
    <cellStyle name="60% - Accent3 1" xfId="195"/>
    <cellStyle name="60% - Accent3 10" xfId="196"/>
    <cellStyle name="60% - Accent3 11" xfId="197"/>
    <cellStyle name="60% - Accent3 12" xfId="198"/>
    <cellStyle name="60% - Accent3 2" xfId="199"/>
    <cellStyle name="60% - Accent3 3" xfId="200"/>
    <cellStyle name="60% - Accent3 4" xfId="201"/>
    <cellStyle name="60% - Accent3 5" xfId="202"/>
    <cellStyle name="60% - Accent3 6" xfId="203"/>
    <cellStyle name="60% - Accent3 7" xfId="204"/>
    <cellStyle name="60% - Accent3 8" xfId="205"/>
    <cellStyle name="60% - Accent3 9" xfId="206"/>
    <cellStyle name="60% - Accent4 1" xfId="207"/>
    <cellStyle name="60% - Accent4 10" xfId="208"/>
    <cellStyle name="60% - Accent4 11" xfId="209"/>
    <cellStyle name="60% - Accent4 12" xfId="210"/>
    <cellStyle name="60% - Accent4 2" xfId="211"/>
    <cellStyle name="60% - Accent4 3" xfId="212"/>
    <cellStyle name="60% - Accent4 4" xfId="213"/>
    <cellStyle name="60% - Accent4 5" xfId="214"/>
    <cellStyle name="60% - Accent4 6" xfId="215"/>
    <cellStyle name="60% - Accent4 7" xfId="216"/>
    <cellStyle name="60% - Accent4 8" xfId="217"/>
    <cellStyle name="60% - Accent4 9" xfId="218"/>
    <cellStyle name="60% - Accent5 1" xfId="219"/>
    <cellStyle name="60% - Accent5 10" xfId="220"/>
    <cellStyle name="60% - Accent5 11" xfId="221"/>
    <cellStyle name="60% - Accent5 12" xfId="222"/>
    <cellStyle name="60% - Accent5 2" xfId="223"/>
    <cellStyle name="60% - Accent5 3" xfId="224"/>
    <cellStyle name="60% - Accent5 4" xfId="225"/>
    <cellStyle name="60% - Accent5 5" xfId="226"/>
    <cellStyle name="60% - Accent5 6" xfId="227"/>
    <cellStyle name="60% - Accent5 7" xfId="228"/>
    <cellStyle name="60% - Accent5 8" xfId="229"/>
    <cellStyle name="60% - Accent5 9" xfId="230"/>
    <cellStyle name="60% - Accent6 1" xfId="231"/>
    <cellStyle name="60% - Accent6 10" xfId="232"/>
    <cellStyle name="60% - Accent6 11" xfId="233"/>
    <cellStyle name="60% - Accent6 12" xfId="234"/>
    <cellStyle name="60% - Accent6 2" xfId="235"/>
    <cellStyle name="60% - Accent6 3" xfId="236"/>
    <cellStyle name="60% - Accent6 4" xfId="237"/>
    <cellStyle name="60% - Accent6 5" xfId="238"/>
    <cellStyle name="60% - Accent6 6" xfId="239"/>
    <cellStyle name="60% - Accent6 7" xfId="240"/>
    <cellStyle name="60% - Accent6 8" xfId="241"/>
    <cellStyle name="60% - Accent6 9" xfId="242"/>
    <cellStyle name="60% - Colore 1" xfId="243"/>
    <cellStyle name="60% - Colore 2" xfId="244"/>
    <cellStyle name="60% - Colore 3" xfId="245"/>
    <cellStyle name="60% - Colore 4" xfId="246"/>
    <cellStyle name="60% - Colore 5" xfId="247"/>
    <cellStyle name="60% - Colore 6" xfId="248"/>
    <cellStyle name="Accent1 1" xfId="249"/>
    <cellStyle name="Accent1 10" xfId="250"/>
    <cellStyle name="Accent1 11" xfId="251"/>
    <cellStyle name="Accent1 12" xfId="252"/>
    <cellStyle name="Accent1 2" xfId="253"/>
    <cellStyle name="Accent1 3" xfId="254"/>
    <cellStyle name="Accent1 4" xfId="255"/>
    <cellStyle name="Accent1 5" xfId="256"/>
    <cellStyle name="Accent1 6" xfId="257"/>
    <cellStyle name="Accent1 7" xfId="258"/>
    <cellStyle name="Accent1 8" xfId="259"/>
    <cellStyle name="Accent1 9" xfId="260"/>
    <cellStyle name="Accent2 1" xfId="261"/>
    <cellStyle name="Accent2 10" xfId="262"/>
    <cellStyle name="Accent2 11" xfId="263"/>
    <cellStyle name="Accent2 12" xfId="264"/>
    <cellStyle name="Accent2 2" xfId="265"/>
    <cellStyle name="Accent2 3" xfId="266"/>
    <cellStyle name="Accent2 4" xfId="267"/>
    <cellStyle name="Accent2 5" xfId="268"/>
    <cellStyle name="Accent2 6" xfId="269"/>
    <cellStyle name="Accent2 7" xfId="270"/>
    <cellStyle name="Accent2 8" xfId="271"/>
    <cellStyle name="Accent2 9" xfId="272"/>
    <cellStyle name="Accent3 1" xfId="273"/>
    <cellStyle name="Accent3 10" xfId="274"/>
    <cellStyle name="Accent3 11" xfId="275"/>
    <cellStyle name="Accent3 12" xfId="276"/>
    <cellStyle name="Accent3 2" xfId="277"/>
    <cellStyle name="Accent3 3" xfId="278"/>
    <cellStyle name="Accent3 4" xfId="279"/>
    <cellStyle name="Accent3 5" xfId="280"/>
    <cellStyle name="Accent3 6" xfId="281"/>
    <cellStyle name="Accent3 7" xfId="282"/>
    <cellStyle name="Accent3 8" xfId="283"/>
    <cellStyle name="Accent3 9" xfId="284"/>
    <cellStyle name="Accent4 1" xfId="285"/>
    <cellStyle name="Accent4 10" xfId="286"/>
    <cellStyle name="Accent4 11" xfId="287"/>
    <cellStyle name="Accent4 12" xfId="288"/>
    <cellStyle name="Accent4 2" xfId="289"/>
    <cellStyle name="Accent4 3" xfId="290"/>
    <cellStyle name="Accent4 4" xfId="291"/>
    <cellStyle name="Accent4 5" xfId="292"/>
    <cellStyle name="Accent4 6" xfId="293"/>
    <cellStyle name="Accent4 7" xfId="294"/>
    <cellStyle name="Accent4 8" xfId="295"/>
    <cellStyle name="Accent4 9" xfId="296"/>
    <cellStyle name="Accent5 1" xfId="297"/>
    <cellStyle name="Accent5 10" xfId="298"/>
    <cellStyle name="Accent5 11" xfId="299"/>
    <cellStyle name="Accent5 12" xfId="300"/>
    <cellStyle name="Accent5 2" xfId="301"/>
    <cellStyle name="Accent5 3" xfId="302"/>
    <cellStyle name="Accent5 4" xfId="303"/>
    <cellStyle name="Accent5 5" xfId="304"/>
    <cellStyle name="Accent5 6" xfId="305"/>
    <cellStyle name="Accent5 7" xfId="306"/>
    <cellStyle name="Accent5 8" xfId="307"/>
    <cellStyle name="Accent5 9" xfId="308"/>
    <cellStyle name="Accent6 1" xfId="309"/>
    <cellStyle name="Accent6 10" xfId="310"/>
    <cellStyle name="Accent6 11" xfId="311"/>
    <cellStyle name="Accent6 12" xfId="312"/>
    <cellStyle name="Accent6 2" xfId="313"/>
    <cellStyle name="Accent6 3" xfId="314"/>
    <cellStyle name="Accent6 4" xfId="315"/>
    <cellStyle name="Accent6 5" xfId="316"/>
    <cellStyle name="Accent6 6" xfId="317"/>
    <cellStyle name="Accent6 7" xfId="318"/>
    <cellStyle name="Accent6 8" xfId="319"/>
    <cellStyle name="Accent6 9" xfId="320"/>
    <cellStyle name="Bad 1" xfId="321"/>
    <cellStyle name="Bad 10" xfId="322"/>
    <cellStyle name="Bad 11" xfId="323"/>
    <cellStyle name="Bad 12" xfId="324"/>
    <cellStyle name="Bad 2" xfId="325"/>
    <cellStyle name="Bad 3" xfId="326"/>
    <cellStyle name="Bad 4" xfId="327"/>
    <cellStyle name="Bad 5" xfId="328"/>
    <cellStyle name="Bad 6" xfId="329"/>
    <cellStyle name="Bad 7" xfId="330"/>
    <cellStyle name="Bad 8" xfId="331"/>
    <cellStyle name="Bad 9" xfId="332"/>
    <cellStyle name="Calcolo" xfId="333"/>
    <cellStyle name="Calculation 1" xfId="334"/>
    <cellStyle name="Calculation 10" xfId="335"/>
    <cellStyle name="Calculation 11" xfId="336"/>
    <cellStyle name="Calculation 12" xfId="337"/>
    <cellStyle name="Calculation 2" xfId="338"/>
    <cellStyle name="Calculation 3" xfId="339"/>
    <cellStyle name="Calculation 4" xfId="340"/>
    <cellStyle name="Calculation 5" xfId="341"/>
    <cellStyle name="Calculation 6" xfId="342"/>
    <cellStyle name="Calculation 7" xfId="343"/>
    <cellStyle name="Calculation 8" xfId="344"/>
    <cellStyle name="Calculation 9" xfId="345"/>
    <cellStyle name="Cella collegata" xfId="346"/>
    <cellStyle name="Cella da controllare" xfId="347"/>
    <cellStyle name="Check Cell 1" xfId="348"/>
    <cellStyle name="Check Cell 10" xfId="349"/>
    <cellStyle name="Check Cell 11" xfId="350"/>
    <cellStyle name="Check Cell 12" xfId="351"/>
    <cellStyle name="Check Cell 2" xfId="352"/>
    <cellStyle name="Check Cell 3" xfId="353"/>
    <cellStyle name="Check Cell 4" xfId="354"/>
    <cellStyle name="Check Cell 5" xfId="355"/>
    <cellStyle name="Check Cell 6" xfId="356"/>
    <cellStyle name="Check Cell 7" xfId="357"/>
    <cellStyle name="Check Cell 8" xfId="358"/>
    <cellStyle name="Check Cell 9" xfId="359"/>
    <cellStyle name="Colore 1" xfId="360"/>
    <cellStyle name="Colore 2" xfId="361"/>
    <cellStyle name="Colore 3" xfId="362"/>
    <cellStyle name="Colore 4" xfId="363"/>
    <cellStyle name="Colore 5" xfId="364"/>
    <cellStyle name="Colore 6" xfId="365"/>
    <cellStyle name="Explanatory Text 1" xfId="366"/>
    <cellStyle name="Explanatory Text 10" xfId="367"/>
    <cellStyle name="Explanatory Text 11" xfId="368"/>
    <cellStyle name="Explanatory Text 12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Good 1" xfId="378"/>
    <cellStyle name="Good 10" xfId="379"/>
    <cellStyle name="Good 11" xfId="380"/>
    <cellStyle name="Good 12" xfId="381"/>
    <cellStyle name="Good 2" xfId="382"/>
    <cellStyle name="Good 3" xfId="383"/>
    <cellStyle name="Good 4" xfId="384"/>
    <cellStyle name="Good 5" xfId="385"/>
    <cellStyle name="Good 6" xfId="386"/>
    <cellStyle name="Good 7" xfId="387"/>
    <cellStyle name="Good 8" xfId="388"/>
    <cellStyle name="Good 9" xfId="389"/>
    <cellStyle name="Heading 1 1" xfId="390"/>
    <cellStyle name="Heading 1 10" xfId="391"/>
    <cellStyle name="Heading 1 11" xfId="392"/>
    <cellStyle name="Heading 1 12" xfId="393"/>
    <cellStyle name="Heading 1 2" xfId="394"/>
    <cellStyle name="Heading 1 3" xfId="395"/>
    <cellStyle name="Heading 1 4" xfId="396"/>
    <cellStyle name="Heading 1 5" xfId="397"/>
    <cellStyle name="Heading 1 6" xfId="398"/>
    <cellStyle name="Heading 1 7" xfId="399"/>
    <cellStyle name="Heading 1 8" xfId="400"/>
    <cellStyle name="Heading 1 9" xfId="401"/>
    <cellStyle name="Heading 2 1" xfId="402"/>
    <cellStyle name="Heading 2 10" xfId="403"/>
    <cellStyle name="Heading 2 11" xfId="404"/>
    <cellStyle name="Heading 2 12" xfId="405"/>
    <cellStyle name="Heading 2 2" xfId="406"/>
    <cellStyle name="Heading 2 3" xfId="407"/>
    <cellStyle name="Heading 2 4" xfId="408"/>
    <cellStyle name="Heading 2 5" xfId="409"/>
    <cellStyle name="Heading 2 6" xfId="410"/>
    <cellStyle name="Heading 2 7" xfId="411"/>
    <cellStyle name="Heading 2 8" xfId="412"/>
    <cellStyle name="Heading 2 9" xfId="413"/>
    <cellStyle name="Heading 3 1" xfId="414"/>
    <cellStyle name="Heading 3 10" xfId="415"/>
    <cellStyle name="Heading 3 11" xfId="416"/>
    <cellStyle name="Heading 3 12" xfId="417"/>
    <cellStyle name="Heading 3 2" xfId="418"/>
    <cellStyle name="Heading 3 3" xfId="419"/>
    <cellStyle name="Heading 3 4" xfId="420"/>
    <cellStyle name="Heading 3 5" xfId="421"/>
    <cellStyle name="Heading 3 6" xfId="422"/>
    <cellStyle name="Heading 3 7" xfId="423"/>
    <cellStyle name="Heading 3 8" xfId="424"/>
    <cellStyle name="Heading 3 9" xfId="425"/>
    <cellStyle name="Heading 4 1" xfId="426"/>
    <cellStyle name="Heading 4 10" xfId="427"/>
    <cellStyle name="Heading 4 11" xfId="428"/>
    <cellStyle name="Heading 4 12" xfId="429"/>
    <cellStyle name="Heading 4 2" xfId="430"/>
    <cellStyle name="Heading 4 3" xfId="431"/>
    <cellStyle name="Heading 4 4" xfId="432"/>
    <cellStyle name="Heading 4 5" xfId="433"/>
    <cellStyle name="Heading 4 6" xfId="434"/>
    <cellStyle name="Heading 4 7" xfId="435"/>
    <cellStyle name="Heading 4 8" xfId="436"/>
    <cellStyle name="Heading 4 9" xfId="437"/>
    <cellStyle name="Input" xfId="438"/>
    <cellStyle name="Input 1" xfId="439"/>
    <cellStyle name="Input 10" xfId="440"/>
    <cellStyle name="Input 11" xfId="441"/>
    <cellStyle name="Input 12" xfId="442"/>
    <cellStyle name="Input 2" xfId="443"/>
    <cellStyle name="Input 3" xfId="444"/>
    <cellStyle name="Input 4" xfId="445"/>
    <cellStyle name="Input 5" xfId="446"/>
    <cellStyle name="Input 6" xfId="447"/>
    <cellStyle name="Input 7" xfId="448"/>
    <cellStyle name="Input 8" xfId="449"/>
    <cellStyle name="Input 9" xfId="450"/>
    <cellStyle name="Linked Cell 1" xfId="451"/>
    <cellStyle name="Linked Cell 10" xfId="452"/>
    <cellStyle name="Linked Cell 11" xfId="453"/>
    <cellStyle name="Linked Cell 12" xfId="454"/>
    <cellStyle name="Linked Cell 2" xfId="455"/>
    <cellStyle name="Linked Cell 3" xfId="456"/>
    <cellStyle name="Linked Cell 4" xfId="457"/>
    <cellStyle name="Linked Cell 5" xfId="458"/>
    <cellStyle name="Linked Cell 6" xfId="459"/>
    <cellStyle name="Linked Cell 7" xfId="460"/>
    <cellStyle name="Linked Cell 8" xfId="461"/>
    <cellStyle name="Linked Cell 9" xfId="462"/>
    <cellStyle name="Comma" xfId="463"/>
    <cellStyle name="Comma [0]" xfId="464"/>
    <cellStyle name="Neutral 1" xfId="465"/>
    <cellStyle name="Neutral 10" xfId="466"/>
    <cellStyle name="Neutral 11" xfId="467"/>
    <cellStyle name="Neutral 12" xfId="468"/>
    <cellStyle name="Neutral 2" xfId="469"/>
    <cellStyle name="Neutral 3" xfId="470"/>
    <cellStyle name="Neutral 4" xfId="471"/>
    <cellStyle name="Neutral 5" xfId="472"/>
    <cellStyle name="Neutral 6" xfId="473"/>
    <cellStyle name="Neutral 7" xfId="474"/>
    <cellStyle name="Neutral 8" xfId="475"/>
    <cellStyle name="Neutral 9" xfId="476"/>
    <cellStyle name="Neutrale" xfId="477"/>
    <cellStyle name="Nota" xfId="478"/>
    <cellStyle name="Note 1" xfId="479"/>
    <cellStyle name="Note 10" xfId="480"/>
    <cellStyle name="Note 11" xfId="481"/>
    <cellStyle name="Note 12" xfId="482"/>
    <cellStyle name="Note 2" xfId="483"/>
    <cellStyle name="Note 3" xfId="484"/>
    <cellStyle name="Note 4" xfId="485"/>
    <cellStyle name="Note 5" xfId="486"/>
    <cellStyle name="Note 6" xfId="487"/>
    <cellStyle name="Note 7" xfId="488"/>
    <cellStyle name="Note 8" xfId="489"/>
    <cellStyle name="Note 9" xfId="490"/>
    <cellStyle name="Output" xfId="491"/>
    <cellStyle name="Output 1" xfId="492"/>
    <cellStyle name="Output 10" xfId="493"/>
    <cellStyle name="Output 11" xfId="494"/>
    <cellStyle name="Output 12" xfId="495"/>
    <cellStyle name="Output 2" xfId="496"/>
    <cellStyle name="Output 3" xfId="497"/>
    <cellStyle name="Output 4" xfId="498"/>
    <cellStyle name="Output 5" xfId="499"/>
    <cellStyle name="Output 6" xfId="500"/>
    <cellStyle name="Output 7" xfId="501"/>
    <cellStyle name="Output 8" xfId="502"/>
    <cellStyle name="Output 9" xfId="503"/>
    <cellStyle name="Percent" xfId="504"/>
    <cellStyle name="Testo avviso" xfId="505"/>
    <cellStyle name="Testo descrittivo" xfId="506"/>
    <cellStyle name="Title 1" xfId="507"/>
    <cellStyle name="Title 10" xfId="508"/>
    <cellStyle name="Title 11" xfId="509"/>
    <cellStyle name="Title 12" xfId="510"/>
    <cellStyle name="Title 2" xfId="511"/>
    <cellStyle name="Title 3" xfId="512"/>
    <cellStyle name="Title 4" xfId="513"/>
    <cellStyle name="Title 5" xfId="514"/>
    <cellStyle name="Title 6" xfId="515"/>
    <cellStyle name="Title 7" xfId="516"/>
    <cellStyle name="Title 8" xfId="517"/>
    <cellStyle name="Title 9" xfId="518"/>
    <cellStyle name="Titolo" xfId="519"/>
    <cellStyle name="Titolo 1" xfId="520"/>
    <cellStyle name="Titolo 2" xfId="521"/>
    <cellStyle name="Titolo 3" xfId="522"/>
    <cellStyle name="Titolo 4" xfId="523"/>
    <cellStyle name="Total 1" xfId="524"/>
    <cellStyle name="Total 10" xfId="525"/>
    <cellStyle name="Total 11" xfId="526"/>
    <cellStyle name="Total 12" xfId="527"/>
    <cellStyle name="Total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Totale" xfId="536"/>
    <cellStyle name="Valore non valido" xfId="537"/>
    <cellStyle name="Valore valido" xfId="538"/>
    <cellStyle name="Currency" xfId="539"/>
    <cellStyle name="Currency [0]" xfId="540"/>
    <cellStyle name="Warning Text 1" xfId="541"/>
    <cellStyle name="Warning Text 10" xfId="542"/>
    <cellStyle name="Warning Text 11" xfId="543"/>
    <cellStyle name="Warning Text 12" xfId="544"/>
    <cellStyle name="Warning Text 2" xfId="545"/>
    <cellStyle name="Warning Text 3" xfId="546"/>
    <cellStyle name="Warning Text 4" xfId="547"/>
    <cellStyle name="Warning Text 5" xfId="548"/>
    <cellStyle name="Warning Text 6" xfId="549"/>
    <cellStyle name="Warning Text 7" xfId="550"/>
    <cellStyle name="Warning Text 8" xfId="551"/>
    <cellStyle name="Warning Text 9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</xdr:row>
      <xdr:rowOff>180975</xdr:rowOff>
    </xdr:from>
    <xdr:to>
      <xdr:col>5</xdr:col>
      <xdr:colOff>285750</xdr:colOff>
      <xdr:row>4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3162300" y="1514475"/>
          <a:ext cx="172402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152400</xdr:rowOff>
    </xdr:from>
    <xdr:to>
      <xdr:col>3</xdr:col>
      <xdr:colOff>714375</xdr:colOff>
      <xdr:row>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3219450" y="1676400"/>
          <a:ext cx="171450" cy="171450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152400</xdr:rowOff>
    </xdr:from>
    <xdr:to>
      <xdr:col>5</xdr:col>
      <xdr:colOff>238125</xdr:colOff>
      <xdr:row>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667250" y="1676400"/>
          <a:ext cx="171450" cy="171450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9525</xdr:rowOff>
    </xdr:from>
    <xdr:to>
      <xdr:col>9</xdr:col>
      <xdr:colOff>323850</xdr:colOff>
      <xdr:row>4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7515225" y="1533525"/>
          <a:ext cx="189547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180975</xdr:rowOff>
    </xdr:from>
    <xdr:to>
      <xdr:col>9</xdr:col>
      <xdr:colOff>323850</xdr:colOff>
      <xdr:row>5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9239250" y="1704975"/>
          <a:ext cx="171450" cy="180975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180975</xdr:rowOff>
    </xdr:from>
    <xdr:to>
      <xdr:col>7</xdr:col>
      <xdr:colOff>504825</xdr:colOff>
      <xdr:row>5</xdr:row>
      <xdr:rowOff>171450</xdr:rowOff>
    </xdr:to>
    <xdr:sp>
      <xdr:nvSpPr>
        <xdr:cNvPr id="6" name="AutoShape 7"/>
        <xdr:cNvSpPr>
          <a:spLocks/>
        </xdr:cNvSpPr>
      </xdr:nvSpPr>
      <xdr:spPr>
        <a:xfrm>
          <a:off x="7515225" y="1704975"/>
          <a:ext cx="171450" cy="180975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</xdr:row>
      <xdr:rowOff>180975</xdr:rowOff>
    </xdr:from>
    <xdr:to>
      <xdr:col>8</xdr:col>
      <xdr:colOff>323850</xdr:colOff>
      <xdr:row>5</xdr:row>
      <xdr:rowOff>171450</xdr:rowOff>
    </xdr:to>
    <xdr:sp>
      <xdr:nvSpPr>
        <xdr:cNvPr id="7" name="AutoShape 8"/>
        <xdr:cNvSpPr>
          <a:spLocks/>
        </xdr:cNvSpPr>
      </xdr:nvSpPr>
      <xdr:spPr>
        <a:xfrm>
          <a:off x="8067675" y="1704975"/>
          <a:ext cx="171450" cy="180975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4</xdr:row>
      <xdr:rowOff>180975</xdr:rowOff>
    </xdr:from>
    <xdr:to>
      <xdr:col>8</xdr:col>
      <xdr:colOff>990600</xdr:colOff>
      <xdr:row>5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8734425" y="1704975"/>
          <a:ext cx="171450" cy="180975"/>
        </a:xfrm>
        <a:prstGeom prst="triangle">
          <a:avLst/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285750</xdr:colOff>
      <xdr:row>1</xdr:row>
      <xdr:rowOff>66675</xdr:rowOff>
    </xdr:from>
    <xdr:ext cx="6286500" cy="476250"/>
    <xdr:sp>
      <xdr:nvSpPr>
        <xdr:cNvPr id="9" name="Rectangle 11"/>
        <xdr:cNvSpPr>
          <a:spLocks/>
        </xdr:cNvSpPr>
      </xdr:nvSpPr>
      <xdr:spPr>
        <a:xfrm>
          <a:off x="2962275" y="790575"/>
          <a:ext cx="6286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Predimensionamento Thermo Solaio</a:t>
          </a:r>
        </a:p>
      </xdr:txBody>
    </xdr:sp>
    <xdr:clientData/>
  </xdr:oneCellAnchor>
  <xdr:oneCellAnchor>
    <xdr:from>
      <xdr:col>4</xdr:col>
      <xdr:colOff>990600</xdr:colOff>
      <xdr:row>40</xdr:row>
      <xdr:rowOff>114300</xdr:rowOff>
    </xdr:from>
    <xdr:ext cx="5467350" cy="571500"/>
    <xdr:sp>
      <xdr:nvSpPr>
        <xdr:cNvPr id="10" name="Rectangle 15"/>
        <xdr:cNvSpPr>
          <a:spLocks/>
        </xdr:cNvSpPr>
      </xdr:nvSpPr>
      <xdr:spPr>
        <a:xfrm>
          <a:off x="4419600" y="7905750"/>
          <a:ext cx="5467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compilare solo i campi in verde</a:t>
          </a:r>
        </a:p>
      </xdr:txBody>
    </xdr:sp>
    <xdr:clientData/>
  </xdr:oneCellAnchor>
  <xdr:oneCellAnchor>
    <xdr:from>
      <xdr:col>3</xdr:col>
      <xdr:colOff>47625</xdr:colOff>
      <xdr:row>36</xdr:row>
      <xdr:rowOff>266700</xdr:rowOff>
    </xdr:from>
    <xdr:ext cx="7162800" cy="1076325"/>
    <xdr:sp>
      <xdr:nvSpPr>
        <xdr:cNvPr id="11" name="TextBox 24"/>
        <xdr:cNvSpPr txBox="1">
          <a:spLocks noChangeArrowheads="1"/>
        </xdr:cNvSpPr>
      </xdr:nvSpPr>
      <xdr:spPr>
        <a:xfrm>
          <a:off x="2724150" y="7286625"/>
          <a:ext cx="71628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Il programma rapido di calcolo per la scelta del solaio termico  ED SYSTEM, è stato creato per agevolare gli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utilizzatori del sistema. Fornisce  i dati necessari per una adeguata analisi (predimensionamento) ma non sostituisce e non vuol essere sostitutivo dei calcoli strutturali che dovranno comunque essere realizzati da un tecnico abilitato, il quale potrà confermare o disconoscere i risultati del presente programma rapido.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Pertanto, la ECOdomus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sistemi 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srl, non potrà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essere ritenuta in alcun modo responsabile dell'uso improprio del presente programma. Il programma opera a margine di sicurezza, quindi le quantità di armature potrebbero risultare leggermente sovradimensionate.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Parametri</a:t>
          </a: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utilizzati:</a:t>
          </a:r>
          <a:r>
            <a:rPr lang="en-US" cap="none" sz="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L'interasse dei travetti è di 60 cm.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L'acciaio è Fe B44 KC
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Il calcestruzzo è Rck 300</a:t>
          </a:r>
        </a:p>
      </xdr:txBody>
    </xdr:sp>
    <xdr:clientData/>
  </xdr:oneCellAnchor>
  <xdr:twoCellAnchor editAs="oneCell">
    <xdr:from>
      <xdr:col>4</xdr:col>
      <xdr:colOff>619125</xdr:colOff>
      <xdr:row>0</xdr:row>
      <xdr:rowOff>0</xdr:rowOff>
    </xdr:from>
    <xdr:to>
      <xdr:col>8</xdr:col>
      <xdr:colOff>1057275</xdr:colOff>
      <xdr:row>1</xdr:row>
      <xdr:rowOff>142875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492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114300</xdr:rowOff>
    </xdr:from>
    <xdr:to>
      <xdr:col>7</xdr:col>
      <xdr:colOff>76200</xdr:colOff>
      <xdr:row>49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9048750"/>
          <a:ext cx="3152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65</xdr:row>
      <xdr:rowOff>76200</xdr:rowOff>
    </xdr:from>
    <xdr:to>
      <xdr:col>7</xdr:col>
      <xdr:colOff>76200</xdr:colOff>
      <xdr:row>67</xdr:row>
      <xdr:rowOff>219075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3868400"/>
          <a:ext cx="3152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78</xdr:row>
      <xdr:rowOff>85725</xdr:rowOff>
    </xdr:from>
    <xdr:to>
      <xdr:col>7</xdr:col>
      <xdr:colOff>76200</xdr:colOff>
      <xdr:row>80</xdr:row>
      <xdr:rowOff>57150</xdr:rowOff>
    </xdr:to>
    <xdr:pic>
      <xdr:nvPicPr>
        <xdr:cNvPr id="3" name="Immagini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7602200"/>
          <a:ext cx="3152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95</xdr:row>
      <xdr:rowOff>123825</xdr:rowOff>
    </xdr:from>
    <xdr:to>
      <xdr:col>7</xdr:col>
      <xdr:colOff>76200</xdr:colOff>
      <xdr:row>97</xdr:row>
      <xdr:rowOff>85725</xdr:rowOff>
    </xdr:to>
    <xdr:pic>
      <xdr:nvPicPr>
        <xdr:cNvPr id="4" name="Immagini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22174200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111</xdr:row>
      <xdr:rowOff>152400</xdr:rowOff>
    </xdr:from>
    <xdr:to>
      <xdr:col>7</xdr:col>
      <xdr:colOff>76200</xdr:colOff>
      <xdr:row>113</xdr:row>
      <xdr:rowOff>123825</xdr:rowOff>
    </xdr:to>
    <xdr:pic>
      <xdr:nvPicPr>
        <xdr:cNvPr id="5" name="Immagini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26574750"/>
          <a:ext cx="3152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129</xdr:row>
      <xdr:rowOff>28575</xdr:rowOff>
    </xdr:from>
    <xdr:to>
      <xdr:col>7</xdr:col>
      <xdr:colOff>76200</xdr:colOff>
      <xdr:row>131</xdr:row>
      <xdr:rowOff>152400</xdr:rowOff>
    </xdr:to>
    <xdr:pic>
      <xdr:nvPicPr>
        <xdr:cNvPr id="6" name="Immagini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31308675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146</xdr:row>
      <xdr:rowOff>28575</xdr:rowOff>
    </xdr:from>
    <xdr:to>
      <xdr:col>7</xdr:col>
      <xdr:colOff>76200</xdr:colOff>
      <xdr:row>148</xdr:row>
      <xdr:rowOff>152400</xdr:rowOff>
    </xdr:to>
    <xdr:pic>
      <xdr:nvPicPr>
        <xdr:cNvPr id="7" name="Immagini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2100" y="35842575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162</xdr:row>
      <xdr:rowOff>28575</xdr:rowOff>
    </xdr:from>
    <xdr:to>
      <xdr:col>7</xdr:col>
      <xdr:colOff>76200</xdr:colOff>
      <xdr:row>164</xdr:row>
      <xdr:rowOff>152400</xdr:rowOff>
    </xdr:to>
    <xdr:pic>
      <xdr:nvPicPr>
        <xdr:cNvPr id="8" name="Immagini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62100" y="40214550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179</xdr:row>
      <xdr:rowOff>28575</xdr:rowOff>
    </xdr:from>
    <xdr:to>
      <xdr:col>7</xdr:col>
      <xdr:colOff>76200</xdr:colOff>
      <xdr:row>181</xdr:row>
      <xdr:rowOff>152400</xdr:rowOff>
    </xdr:to>
    <xdr:pic>
      <xdr:nvPicPr>
        <xdr:cNvPr id="9" name="Immagini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44748450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196</xdr:row>
      <xdr:rowOff>28575</xdr:rowOff>
    </xdr:from>
    <xdr:to>
      <xdr:col>7</xdr:col>
      <xdr:colOff>76200</xdr:colOff>
      <xdr:row>198</xdr:row>
      <xdr:rowOff>142875</xdr:rowOff>
    </xdr:to>
    <xdr:pic>
      <xdr:nvPicPr>
        <xdr:cNvPr id="10" name="Immagini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49282350"/>
          <a:ext cx="3152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213</xdr:row>
      <xdr:rowOff>28575</xdr:rowOff>
    </xdr:from>
    <xdr:to>
      <xdr:col>7</xdr:col>
      <xdr:colOff>76200</xdr:colOff>
      <xdr:row>215</xdr:row>
      <xdr:rowOff>152400</xdr:rowOff>
    </xdr:to>
    <xdr:pic>
      <xdr:nvPicPr>
        <xdr:cNvPr id="11" name="Immagini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53816250"/>
          <a:ext cx="3152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230</xdr:row>
      <xdr:rowOff>28575</xdr:rowOff>
    </xdr:from>
    <xdr:to>
      <xdr:col>7</xdr:col>
      <xdr:colOff>76200</xdr:colOff>
      <xdr:row>232</xdr:row>
      <xdr:rowOff>133350</xdr:rowOff>
    </xdr:to>
    <xdr:pic>
      <xdr:nvPicPr>
        <xdr:cNvPr id="12" name="Immagini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58350150"/>
          <a:ext cx="3152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J45"/>
  <sheetViews>
    <sheetView showGridLines="0" showRowColHeaders="0" tabSelected="1" defaultGridColor="0" zoomScalePageLayoutView="0" colorId="25" workbookViewId="0" topLeftCell="A1">
      <selection activeCell="K35" sqref="K35"/>
    </sheetView>
  </sheetViews>
  <sheetFormatPr defaultColWidth="11.7109375" defaultRowHeight="12.75"/>
  <cols>
    <col min="1" max="1" width="11.7109375" style="43" customWidth="1"/>
    <col min="2" max="2" width="11.7109375" style="41" customWidth="1"/>
    <col min="3" max="3" width="16.7109375" style="41" customWidth="1"/>
    <col min="4" max="4" width="11.28125" style="42" customWidth="1"/>
    <col min="5" max="5" width="17.57421875" style="41" customWidth="1"/>
    <col min="6" max="6" width="11.00390625" style="42" customWidth="1"/>
    <col min="7" max="7" width="27.7109375" style="42" customWidth="1"/>
    <col min="8" max="8" width="11.00390625" style="42" customWidth="1"/>
    <col min="9" max="9" width="17.57421875" style="41" customWidth="1"/>
    <col min="10" max="12" width="11.7109375" style="41" customWidth="1"/>
    <col min="13" max="16384" width="11.7109375" style="43" customWidth="1"/>
  </cols>
  <sheetData>
    <row r="1" ht="57" customHeight="1"/>
    <row r="2" ht="33" customHeight="1"/>
    <row r="3" ht="15"/>
    <row r="4" spans="4:10" ht="15">
      <c r="D4" s="44"/>
      <c r="E4" s="71" t="s">
        <v>50</v>
      </c>
      <c r="F4" s="44"/>
      <c r="G4" s="44"/>
      <c r="H4" s="44"/>
      <c r="I4" s="44" t="s">
        <v>51</v>
      </c>
      <c r="J4" s="45"/>
    </row>
    <row r="5" spans="4:10" ht="15">
      <c r="D5" s="44"/>
      <c r="E5" s="45"/>
      <c r="F5" s="44"/>
      <c r="G5" s="44"/>
      <c r="H5" s="44"/>
      <c r="I5" s="45"/>
      <c r="J5" s="45"/>
    </row>
    <row r="6" spans="4:10" ht="15">
      <c r="D6" s="44"/>
      <c r="E6" s="45"/>
      <c r="F6" s="44"/>
      <c r="G6" s="44"/>
      <c r="H6" s="44"/>
      <c r="I6" s="45"/>
      <c r="J6" s="45"/>
    </row>
    <row r="7" spans="4:10" ht="15">
      <c r="D7" s="44"/>
      <c r="E7" s="46" t="s">
        <v>48</v>
      </c>
      <c r="F7" s="47"/>
      <c r="G7" s="47"/>
      <c r="H7" s="47"/>
      <c r="I7" s="46" t="s">
        <v>49</v>
      </c>
      <c r="J7" s="45"/>
    </row>
    <row r="8" spans="4:10" ht="6.75" customHeight="1">
      <c r="D8" s="44"/>
      <c r="E8" s="44"/>
      <c r="F8" s="48"/>
      <c r="G8" s="48"/>
      <c r="H8" s="48"/>
      <c r="I8" s="44"/>
      <c r="J8" s="45"/>
    </row>
    <row r="9" spans="4:10" ht="20.25">
      <c r="D9" s="49"/>
      <c r="E9" s="50">
        <f>+Foglio2!V2</f>
        <v>1875</v>
      </c>
      <c r="F9" s="51" t="s">
        <v>0</v>
      </c>
      <c r="G9" s="52" t="s">
        <v>1</v>
      </c>
      <c r="H9" s="51" t="s">
        <v>2</v>
      </c>
      <c r="I9" s="50">
        <f>+Foglio2!Z2</f>
        <v>1250</v>
      </c>
      <c r="J9" s="45"/>
    </row>
    <row r="10" spans="4:10" ht="4.5" customHeight="1">
      <c r="D10" s="49"/>
      <c r="E10" s="44"/>
      <c r="F10" s="53"/>
      <c r="G10" s="46"/>
      <c r="H10" s="53"/>
      <c r="I10" s="44"/>
      <c r="J10" s="45"/>
    </row>
    <row r="11" spans="4:10" ht="21.75" customHeight="1">
      <c r="D11" s="49"/>
      <c r="E11" s="70">
        <v>500</v>
      </c>
      <c r="F11" s="53" t="s">
        <v>5</v>
      </c>
      <c r="G11" s="46" t="s">
        <v>3</v>
      </c>
      <c r="H11" s="53" t="s">
        <v>5</v>
      </c>
      <c r="I11" s="70">
        <v>500</v>
      </c>
      <c r="J11" s="45"/>
    </row>
    <row r="12" spans="4:10" ht="4.5" customHeight="1">
      <c r="D12" s="49"/>
      <c r="E12" s="54"/>
      <c r="F12" s="55"/>
      <c r="G12" s="46"/>
      <c r="H12" s="53"/>
      <c r="I12" s="56"/>
      <c r="J12" s="45"/>
    </row>
    <row r="13" spans="4:10" ht="21.75" customHeight="1">
      <c r="D13" s="49"/>
      <c r="E13" s="70">
        <v>400</v>
      </c>
      <c r="F13" s="55" t="s">
        <v>0</v>
      </c>
      <c r="G13" s="46" t="s">
        <v>4</v>
      </c>
      <c r="H13" s="53" t="s">
        <v>2</v>
      </c>
      <c r="I13" s="70">
        <v>400</v>
      </c>
      <c r="J13" s="45"/>
    </row>
    <row r="14" spans="4:10" ht="4.5" customHeight="1">
      <c r="D14" s="49"/>
      <c r="E14" s="57"/>
      <c r="F14" s="58"/>
      <c r="G14" s="59"/>
      <c r="H14" s="58"/>
      <c r="I14" s="57"/>
      <c r="J14" s="45"/>
    </row>
    <row r="15" spans="4:10" ht="21.75" customHeight="1">
      <c r="D15" s="60"/>
      <c r="E15" s="70">
        <v>5</v>
      </c>
      <c r="F15" s="53" t="s">
        <v>5</v>
      </c>
      <c r="G15" s="46" t="s">
        <v>6</v>
      </c>
      <c r="H15" s="53" t="s">
        <v>5</v>
      </c>
      <c r="I15" s="70">
        <v>5</v>
      </c>
      <c r="J15" s="45"/>
    </row>
    <row r="16" spans="4:10" ht="4.5" customHeight="1">
      <c r="D16" s="60"/>
      <c r="E16" s="45"/>
      <c r="F16" s="58"/>
      <c r="G16" s="61"/>
      <c r="H16" s="58"/>
      <c r="I16" s="45"/>
      <c r="J16" s="45"/>
    </row>
    <row r="17" spans="4:10" ht="21.75" customHeight="1">
      <c r="D17" s="60"/>
      <c r="E17" s="72">
        <f>+Foglio2!V13</f>
        <v>16</v>
      </c>
      <c r="F17" s="62" t="s">
        <v>5</v>
      </c>
      <c r="G17" s="63" t="s">
        <v>7</v>
      </c>
      <c r="H17" s="62" t="s">
        <v>5</v>
      </c>
      <c r="I17" s="72">
        <f>+Foglio2!Z13</f>
        <v>16</v>
      </c>
      <c r="J17" s="45"/>
    </row>
    <row r="18" spans="4:10" ht="4.5" customHeight="1">
      <c r="D18" s="60"/>
      <c r="E18" s="64"/>
      <c r="F18" s="53"/>
      <c r="G18" s="46"/>
      <c r="H18" s="53"/>
      <c r="I18" s="64"/>
      <c r="J18" s="45"/>
    </row>
    <row r="19" spans="4:10" ht="20.25" customHeight="1">
      <c r="D19" s="60"/>
      <c r="E19" s="67">
        <f>+Foglio2!V15</f>
        <v>10</v>
      </c>
      <c r="F19" s="53" t="str">
        <f>+Foglio2!W15</f>
        <v>cm</v>
      </c>
      <c r="G19" s="46" t="str">
        <f>+Foglio2!X15</f>
        <v>Larghezza travetto</v>
      </c>
      <c r="H19" s="53" t="str">
        <f>+Foglio2!Y15</f>
        <v>cm</v>
      </c>
      <c r="I19" s="67">
        <f>+Foglio2!Z15</f>
        <v>10</v>
      </c>
      <c r="J19" s="45"/>
    </row>
    <row r="20" spans="4:10" ht="4.5" customHeight="1">
      <c r="D20" s="60"/>
      <c r="E20" s="64"/>
      <c r="F20" s="53"/>
      <c r="G20" s="46"/>
      <c r="H20" s="53"/>
      <c r="I20" s="64"/>
      <c r="J20" s="45"/>
    </row>
    <row r="21" spans="4:10" ht="21.75" customHeight="1">
      <c r="D21" s="49"/>
      <c r="E21" s="67">
        <f>+Foglio2!V17</f>
        <v>21</v>
      </c>
      <c r="F21" s="53" t="s">
        <v>5</v>
      </c>
      <c r="G21" s="46" t="s">
        <v>8</v>
      </c>
      <c r="H21" s="53" t="s">
        <v>5</v>
      </c>
      <c r="I21" s="67">
        <f>+Foglio2!Z17</f>
        <v>21</v>
      </c>
      <c r="J21" s="45"/>
    </row>
    <row r="22" spans="4:10" ht="4.5" customHeight="1">
      <c r="D22" s="49"/>
      <c r="E22" s="64"/>
      <c r="F22" s="53"/>
      <c r="G22" s="46"/>
      <c r="H22" s="53"/>
      <c r="I22" s="64"/>
      <c r="J22" s="45"/>
    </row>
    <row r="23" spans="4:10" ht="21.75" customHeight="1">
      <c r="D23" s="49"/>
      <c r="E23" s="67">
        <f>+Foglio2!V19</f>
        <v>4</v>
      </c>
      <c r="F23" s="53" t="s">
        <v>5</v>
      </c>
      <c r="G23" s="46" t="s">
        <v>9</v>
      </c>
      <c r="H23" s="53" t="s">
        <v>5</v>
      </c>
      <c r="I23" s="67">
        <f>+Foglio2!Z19</f>
        <v>4</v>
      </c>
      <c r="J23" s="45"/>
    </row>
    <row r="24" spans="4:10" ht="4.5" customHeight="1">
      <c r="D24" s="60"/>
      <c r="E24" s="64"/>
      <c r="F24" s="53"/>
      <c r="G24" s="59"/>
      <c r="H24" s="53"/>
      <c r="I24" s="64"/>
      <c r="J24" s="45"/>
    </row>
    <row r="25" spans="4:10" ht="21.75" customHeight="1">
      <c r="D25" s="60"/>
      <c r="E25" s="67">
        <f>+Foglio2!V21</f>
        <v>25</v>
      </c>
      <c r="F25" s="53" t="s">
        <v>5</v>
      </c>
      <c r="G25" s="46" t="s">
        <v>10</v>
      </c>
      <c r="H25" s="53" t="s">
        <v>5</v>
      </c>
      <c r="I25" s="67">
        <f>+Foglio2!Z21</f>
        <v>25</v>
      </c>
      <c r="J25" s="45"/>
    </row>
    <row r="26" spans="4:10" ht="4.5" customHeight="1">
      <c r="D26" s="48"/>
      <c r="E26" s="64"/>
      <c r="F26" s="53"/>
      <c r="G26" s="46"/>
      <c r="H26" s="53"/>
      <c r="I26" s="64"/>
      <c r="J26" s="45"/>
    </row>
    <row r="27" spans="4:10" ht="30">
      <c r="D27" s="60"/>
      <c r="E27" s="68">
        <f>+Foglio2!V23</f>
        <v>1.9197949109214765</v>
      </c>
      <c r="F27" s="53" t="s">
        <v>11</v>
      </c>
      <c r="G27" s="65" t="s">
        <v>12</v>
      </c>
      <c r="H27" s="53" t="s">
        <v>11</v>
      </c>
      <c r="I27" s="68">
        <f>+Foglio2!Z23</f>
        <v>1.567505980849834</v>
      </c>
      <c r="J27" s="45"/>
    </row>
    <row r="28" spans="4:10" ht="4.5" customHeight="1">
      <c r="D28" s="44"/>
      <c r="E28" s="64"/>
      <c r="F28" s="58"/>
      <c r="G28" s="61"/>
      <c r="H28" s="58"/>
      <c r="I28" s="64"/>
      <c r="J28" s="45"/>
    </row>
    <row r="29" spans="4:10" ht="30">
      <c r="D29" s="44"/>
      <c r="E29" s="68">
        <f>+Foglio2!V25</f>
        <v>4.0212</v>
      </c>
      <c r="F29" s="53" t="str">
        <f>+Foglio2!W25</f>
        <v>cm q</v>
      </c>
      <c r="G29" s="65" t="s">
        <v>13</v>
      </c>
      <c r="H29" s="53" t="str">
        <f>+Foglio2!Y25</f>
        <v>cm q</v>
      </c>
      <c r="I29" s="68">
        <f>+Foglio2!Z25</f>
        <v>3.0787999999999998</v>
      </c>
      <c r="J29" s="45"/>
    </row>
    <row r="30" spans="4:10" ht="4.5" customHeight="1">
      <c r="D30" s="44"/>
      <c r="E30" s="64"/>
      <c r="F30" s="58"/>
      <c r="G30" s="61"/>
      <c r="H30" s="58"/>
      <c r="I30" s="64"/>
      <c r="J30" s="45"/>
    </row>
    <row r="31" spans="4:10" ht="21.75" customHeight="1">
      <c r="D31" s="44"/>
      <c r="E31" s="72">
        <f>+Foglio2!V27</f>
        <v>16</v>
      </c>
      <c r="F31" s="53" t="s">
        <v>14</v>
      </c>
      <c r="G31" s="63" t="s">
        <v>15</v>
      </c>
      <c r="H31" s="53" t="s">
        <v>14</v>
      </c>
      <c r="I31" s="72">
        <f>+Foglio2!Z27</f>
        <v>14</v>
      </c>
      <c r="J31" s="45"/>
    </row>
    <row r="32" spans="4:10" ht="4.5" customHeight="1">
      <c r="D32" s="44"/>
      <c r="E32" s="64"/>
      <c r="F32" s="53"/>
      <c r="G32" s="46"/>
      <c r="H32" s="53"/>
      <c r="I32" s="64"/>
      <c r="J32" s="45"/>
    </row>
    <row r="33" spans="4:10" ht="21.75" customHeight="1">
      <c r="D33" s="44"/>
      <c r="E33" s="67">
        <f>+Foglio2!V29</f>
        <v>3.1559999999999997</v>
      </c>
      <c r="F33" s="51" t="s">
        <v>0</v>
      </c>
      <c r="G33" s="63" t="s">
        <v>16</v>
      </c>
      <c r="H33" s="53" t="s">
        <v>2</v>
      </c>
      <c r="I33" s="67">
        <f>+Foglio2!Z29</f>
        <v>2.416</v>
      </c>
      <c r="J33" s="45"/>
    </row>
    <row r="34" spans="4:10" ht="4.5" customHeight="1">
      <c r="D34" s="44"/>
      <c r="E34" s="64"/>
      <c r="F34" s="53"/>
      <c r="G34" s="46"/>
      <c r="H34" s="53"/>
      <c r="I34" s="64"/>
      <c r="J34" s="45"/>
    </row>
    <row r="35" spans="4:10" ht="21.75" customHeight="1">
      <c r="D35" s="44"/>
      <c r="E35" s="69">
        <f>+Foglio2!V31</f>
        <v>164.58333333333334</v>
      </c>
      <c r="F35" s="51" t="s">
        <v>0</v>
      </c>
      <c r="G35" s="63" t="s">
        <v>17</v>
      </c>
      <c r="H35" s="53" t="s">
        <v>2</v>
      </c>
      <c r="I35" s="69">
        <f>+Foglio2!Z31</f>
        <v>164.58333333333334</v>
      </c>
      <c r="J35" s="45"/>
    </row>
    <row r="36" spans="4:10" ht="4.5" customHeight="1">
      <c r="D36" s="44"/>
      <c r="E36" s="64"/>
      <c r="F36" s="53"/>
      <c r="G36" s="46"/>
      <c r="H36" s="53"/>
      <c r="I36" s="64"/>
      <c r="J36" s="45"/>
    </row>
    <row r="37" spans="4:10" ht="21.75" customHeight="1">
      <c r="D37" s="44"/>
      <c r="E37" s="68">
        <f>+Foglio2!V33</f>
        <v>0.06666666666666667</v>
      </c>
      <c r="F37" s="53" t="s">
        <v>18</v>
      </c>
      <c r="G37" s="63" t="s">
        <v>19</v>
      </c>
      <c r="H37" s="53" t="s">
        <v>18</v>
      </c>
      <c r="I37" s="68">
        <f>+Foglio2!Z33</f>
        <v>0.06666666666666667</v>
      </c>
      <c r="J37" s="45"/>
    </row>
    <row r="38" spans="4:10" ht="9" customHeight="1">
      <c r="D38" s="44"/>
      <c r="E38" s="45"/>
      <c r="F38" s="66"/>
      <c r="G38" s="66"/>
      <c r="H38" s="66"/>
      <c r="I38" s="45"/>
      <c r="J38" s="45"/>
    </row>
    <row r="39" spans="4:10" ht="15">
      <c r="D39" s="44"/>
      <c r="E39" s="45"/>
      <c r="F39" s="66"/>
      <c r="G39" s="66"/>
      <c r="H39" s="66"/>
      <c r="I39" s="45"/>
      <c r="J39" s="45"/>
    </row>
    <row r="40" spans="4:10" ht="15">
      <c r="D40" s="44"/>
      <c r="E40" s="45"/>
      <c r="F40" s="44"/>
      <c r="G40" s="44"/>
      <c r="H40" s="44"/>
      <c r="I40" s="45"/>
      <c r="J40" s="45"/>
    </row>
    <row r="41" spans="4:10" ht="15">
      <c r="D41" s="44"/>
      <c r="E41" s="45"/>
      <c r="F41" s="44"/>
      <c r="G41" s="44"/>
      <c r="H41" s="44"/>
      <c r="I41" s="45"/>
      <c r="J41" s="45"/>
    </row>
    <row r="42" spans="4:10" ht="15">
      <c r="D42" s="44"/>
      <c r="E42" s="45"/>
      <c r="F42" s="44"/>
      <c r="G42" s="44"/>
      <c r="H42" s="44"/>
      <c r="I42" s="45"/>
      <c r="J42" s="45"/>
    </row>
    <row r="43" spans="4:10" ht="15">
      <c r="D43" s="44"/>
      <c r="E43" s="45"/>
      <c r="F43" s="44"/>
      <c r="G43" s="44"/>
      <c r="H43" s="44"/>
      <c r="I43" s="45"/>
      <c r="J43" s="45"/>
    </row>
    <row r="44" spans="4:10" ht="15">
      <c r="D44" s="44"/>
      <c r="E44" s="45"/>
      <c r="F44" s="44"/>
      <c r="G44" s="44"/>
      <c r="H44" s="44"/>
      <c r="I44" s="45"/>
      <c r="J44" s="45"/>
    </row>
    <row r="45" spans="4:10" ht="15">
      <c r="D45" s="44"/>
      <c r="E45" s="45"/>
      <c r="F45" s="44"/>
      <c r="G45" s="44"/>
      <c r="H45" s="44"/>
      <c r="I45" s="45"/>
      <c r="J45" s="45"/>
    </row>
  </sheetData>
  <sheetProtection formatCells="0" formatColumns="0" formatRows="0" insertColumns="0" insertRows="0" insertHyperlinks="0" deleteColumns="0" deleteRows="0" sort="0" autoFilter="0" pivotTables="0"/>
  <printOptions/>
  <pageMargins left="0.7875" right="0.7875" top="1.025" bottom="1.025" header="0.7875" footer="0.7875"/>
  <pageSetup horizontalDpi="300" verticalDpi="300" orientation="portrait" paperSize="9" r:id="rId4"/>
  <headerFooter alignWithMargins="0">
    <oddHeader>&amp;C&amp;A</oddHeader>
    <oddFooter>&amp;CPagina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Z245"/>
  <sheetViews>
    <sheetView defaultGridColor="0" zoomScalePageLayoutView="0" colorId="25" workbookViewId="0" topLeftCell="F6">
      <selection activeCell="Z26" sqref="Z26"/>
    </sheetView>
  </sheetViews>
  <sheetFormatPr defaultColWidth="11.7109375" defaultRowHeight="12.75"/>
  <cols>
    <col min="1" max="2" width="11.7109375" style="0" customWidth="1"/>
    <col min="3" max="3" width="19.8515625" style="0" customWidth="1"/>
    <col min="4" max="20" width="6.57421875" style="0" customWidth="1"/>
  </cols>
  <sheetData>
    <row r="2" spans="22:26" ht="12.75">
      <c r="V2">
        <f>+(200+V9)*(V7/100)*(V7/100)/8</f>
        <v>1875</v>
      </c>
      <c r="W2" s="5" t="s">
        <v>0</v>
      </c>
      <c r="X2" t="s">
        <v>1</v>
      </c>
      <c r="Y2" s="5" t="s">
        <v>2</v>
      </c>
      <c r="Z2">
        <f>+(200+Z9)*(Z7/100)*(Z7/100)/12</f>
        <v>1250</v>
      </c>
    </row>
    <row r="3" spans="22:26" ht="15">
      <c r="V3" s="2"/>
      <c r="W3" s="3"/>
      <c r="X3" s="3"/>
      <c r="Y3" s="3"/>
      <c r="Z3" s="2"/>
    </row>
    <row r="4" spans="22:26" ht="36">
      <c r="V4" s="6" t="s">
        <v>20</v>
      </c>
      <c r="W4" s="7" t="s">
        <v>21</v>
      </c>
      <c r="X4" s="7"/>
      <c r="Y4" s="7" t="s">
        <v>21</v>
      </c>
      <c r="Z4" s="8" t="s">
        <v>22</v>
      </c>
    </row>
    <row r="5" spans="22:26" ht="14.25">
      <c r="V5" s="9" t="s">
        <v>23</v>
      </c>
      <c r="W5" s="9"/>
      <c r="X5" s="10" t="s">
        <v>24</v>
      </c>
      <c r="Y5" s="9"/>
      <c r="Z5" s="9" t="s">
        <v>25</v>
      </c>
    </row>
    <row r="6" spans="22:26" ht="15">
      <c r="V6" s="3"/>
      <c r="W6" s="9"/>
      <c r="X6" s="9"/>
      <c r="Y6" s="9"/>
      <c r="Z6" s="9"/>
    </row>
    <row r="7" spans="22:26" ht="15">
      <c r="V7" s="4">
        <f>+'Schema di calcolo'!E11</f>
        <v>500</v>
      </c>
      <c r="W7" s="9" t="s">
        <v>5</v>
      </c>
      <c r="X7" s="9" t="s">
        <v>3</v>
      </c>
      <c r="Y7" s="9" t="s">
        <v>5</v>
      </c>
      <c r="Z7" s="4">
        <f>+'Schema di calcolo'!I11</f>
        <v>500</v>
      </c>
    </row>
    <row r="8" spans="22:26" ht="15.75">
      <c r="V8" s="11"/>
      <c r="W8" s="5"/>
      <c r="X8" s="9"/>
      <c r="Y8" s="9"/>
      <c r="Z8" s="3"/>
    </row>
    <row r="9" spans="22:26" ht="15">
      <c r="V9" s="4">
        <f>+'Schema di calcolo'!E13</f>
        <v>400</v>
      </c>
      <c r="W9" s="5" t="s">
        <v>0</v>
      </c>
      <c r="X9" s="9" t="s">
        <v>4</v>
      </c>
      <c r="Y9" s="9" t="s">
        <v>2</v>
      </c>
      <c r="Z9" s="4">
        <f>+'Schema di calcolo'!I13</f>
        <v>400</v>
      </c>
    </row>
    <row r="10" spans="21:26" ht="15">
      <c r="U10" s="12"/>
      <c r="V10" s="13"/>
      <c r="W10" s="14"/>
      <c r="X10" s="15"/>
      <c r="Y10" s="15"/>
      <c r="Z10" s="13"/>
    </row>
    <row r="11" spans="22:26" ht="15">
      <c r="V11" s="4">
        <f>+'Schema di calcolo'!E15</f>
        <v>5</v>
      </c>
      <c r="W11" s="9" t="s">
        <v>5</v>
      </c>
      <c r="X11" s="9" t="s">
        <v>6</v>
      </c>
      <c r="Y11" s="9" t="s">
        <v>5</v>
      </c>
      <c r="Z11" s="4">
        <f>+'Schema di calcolo'!I15</f>
        <v>5</v>
      </c>
    </row>
    <row r="12" spans="22:26" ht="15">
      <c r="V12" s="2"/>
      <c r="W12" s="16"/>
      <c r="X12" s="16"/>
      <c r="Y12" s="16"/>
      <c r="Z12" s="2"/>
    </row>
    <row r="13" spans="22:26" ht="18">
      <c r="V13" s="17">
        <f>IF(V7&lt;=425,13,((V7/25)-4))</f>
        <v>16</v>
      </c>
      <c r="W13" s="18" t="s">
        <v>5</v>
      </c>
      <c r="X13" s="18" t="s">
        <v>26</v>
      </c>
      <c r="Y13" s="18" t="s">
        <v>5</v>
      </c>
      <c r="Z13" s="17">
        <f>IF(Z7&lt;=425,13,((Z7/25)-4))</f>
        <v>16</v>
      </c>
    </row>
    <row r="14" spans="22:26" ht="15">
      <c r="V14" s="17"/>
      <c r="W14" s="18"/>
      <c r="X14" s="18"/>
      <c r="Y14" s="18"/>
      <c r="Z14" s="17"/>
    </row>
    <row r="15" spans="22:26" ht="18">
      <c r="V15" s="17">
        <v>10</v>
      </c>
      <c r="W15" s="18" t="s">
        <v>5</v>
      </c>
      <c r="X15" s="18" t="s">
        <v>27</v>
      </c>
      <c r="Y15" s="18" t="s">
        <v>5</v>
      </c>
      <c r="Z15" s="17">
        <v>10</v>
      </c>
    </row>
    <row r="16" spans="22:26" ht="15">
      <c r="V16" s="2"/>
      <c r="W16" s="9"/>
      <c r="X16" s="9"/>
      <c r="Y16" s="9"/>
      <c r="Z16" s="19"/>
    </row>
    <row r="17" spans="22:26" ht="15">
      <c r="V17" s="2">
        <f>+V13+V11</f>
        <v>21</v>
      </c>
      <c r="W17" s="9" t="s">
        <v>5</v>
      </c>
      <c r="X17" s="9" t="s">
        <v>8</v>
      </c>
      <c r="Y17" s="9" t="s">
        <v>5</v>
      </c>
      <c r="Z17" s="2">
        <f>+Z13+Z11</f>
        <v>21</v>
      </c>
    </row>
    <row r="18" spans="22:26" ht="15">
      <c r="V18" s="2"/>
      <c r="W18" s="9"/>
      <c r="X18" s="9"/>
      <c r="Y18" s="9"/>
      <c r="Z18" s="2"/>
    </row>
    <row r="19" spans="22:26" ht="15">
      <c r="V19" s="2">
        <v>4</v>
      </c>
      <c r="W19" s="9" t="s">
        <v>5</v>
      </c>
      <c r="X19" s="9" t="s">
        <v>9</v>
      </c>
      <c r="Y19" s="9" t="s">
        <v>5</v>
      </c>
      <c r="Z19" s="2">
        <v>4</v>
      </c>
    </row>
    <row r="20" spans="22:26" ht="15">
      <c r="V20" s="2"/>
      <c r="W20" s="9"/>
      <c r="X20" s="16"/>
      <c r="Y20" s="9"/>
      <c r="Z20" s="2"/>
    </row>
    <row r="21" spans="22:26" ht="15">
      <c r="V21" s="2">
        <f>+V19+V17</f>
        <v>25</v>
      </c>
      <c r="W21" s="9" t="s">
        <v>5</v>
      </c>
      <c r="X21" s="9" t="s">
        <v>10</v>
      </c>
      <c r="Y21" s="9" t="s">
        <v>5</v>
      </c>
      <c r="Z21" s="2">
        <f>+Z19+Z17</f>
        <v>25</v>
      </c>
    </row>
    <row r="22" spans="22:26" ht="15">
      <c r="V22" s="2"/>
      <c r="W22" s="9"/>
      <c r="X22" s="9"/>
      <c r="Y22" s="9"/>
      <c r="Z22" s="2"/>
    </row>
    <row r="23" spans="9:26" ht="15">
      <c r="I23" t="s">
        <v>28</v>
      </c>
      <c r="Q23" s="20">
        <v>0.6000000000000001</v>
      </c>
      <c r="V23" s="21">
        <f>0.00181*SQRT(V2*100*0.6*10)</f>
        <v>1.9197949109214765</v>
      </c>
      <c r="W23" s="9" t="s">
        <v>11</v>
      </c>
      <c r="X23" s="16" t="s">
        <v>29</v>
      </c>
      <c r="Y23" s="10" t="s">
        <v>11</v>
      </c>
      <c r="Z23" s="21">
        <f>0.00181*SQRT(Z2*100*0.6*10)</f>
        <v>1.567505980849834</v>
      </c>
    </row>
    <row r="24" spans="22:26" ht="15">
      <c r="V24" s="21"/>
      <c r="W24" s="9"/>
      <c r="X24" s="16"/>
      <c r="Y24" s="10"/>
      <c r="Z24" s="21"/>
    </row>
    <row r="25" spans="22:26" ht="15">
      <c r="V25" s="21">
        <f>+S27/Q23</f>
        <v>4.0212</v>
      </c>
      <c r="W25" s="9" t="s">
        <v>11</v>
      </c>
      <c r="X25" s="16" t="s">
        <v>29</v>
      </c>
      <c r="Y25" s="10" t="s">
        <v>11</v>
      </c>
      <c r="Z25" s="21">
        <f>+S37/Q23</f>
        <v>3.0787999999999998</v>
      </c>
    </row>
    <row r="26" spans="8:26" ht="15">
      <c r="H26" t="s">
        <v>30</v>
      </c>
      <c r="J26">
        <v>8</v>
      </c>
      <c r="K26">
        <v>10</v>
      </c>
      <c r="L26">
        <v>12</v>
      </c>
      <c r="M26">
        <v>14</v>
      </c>
      <c r="N26">
        <v>16</v>
      </c>
      <c r="O26">
        <v>18</v>
      </c>
      <c r="P26">
        <v>20</v>
      </c>
      <c r="Q26">
        <v>22</v>
      </c>
      <c r="V26" s="2"/>
      <c r="Z26" s="2"/>
    </row>
    <row r="27" spans="10:26" ht="18">
      <c r="J27">
        <f aca="true" t="shared" si="0" ref="J27:Q27">+J28*J29*J30</f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2.4127200000000006</v>
      </c>
      <c r="O27">
        <f t="shared" si="0"/>
        <v>0</v>
      </c>
      <c r="P27">
        <f t="shared" si="0"/>
        <v>0</v>
      </c>
      <c r="Q27">
        <f t="shared" si="0"/>
        <v>0</v>
      </c>
      <c r="S27">
        <f>SUM(J27:R27)</f>
        <v>2.4127200000000006</v>
      </c>
      <c r="V27" s="1">
        <f>SUM(J31:Q31)</f>
        <v>16</v>
      </c>
      <c r="W27" s="9" t="s">
        <v>14</v>
      </c>
      <c r="X27" s="18" t="s">
        <v>15</v>
      </c>
      <c r="Y27" s="9" t="s">
        <v>14</v>
      </c>
      <c r="Z27" s="1">
        <f>SUM(J41:Q41)</f>
        <v>14</v>
      </c>
    </row>
    <row r="28" spans="8:26" ht="15">
      <c r="H28" t="s">
        <v>31</v>
      </c>
      <c r="J28" s="22">
        <f>50.27*2/100*Q23</f>
        <v>0.6032400000000001</v>
      </c>
      <c r="K28" s="22">
        <f>78.54*2/100*Q23</f>
        <v>0.9424800000000002</v>
      </c>
      <c r="L28" s="22">
        <f>113.1*2/100*Q23</f>
        <v>1.3572000000000002</v>
      </c>
      <c r="M28" s="22">
        <f>153.94*2/100*Q23</f>
        <v>1.84728</v>
      </c>
      <c r="N28" s="22">
        <f>201.06*2/100*Q23</f>
        <v>2.4127200000000006</v>
      </c>
      <c r="O28" s="22">
        <f>254.47*2/100*Q23</f>
        <v>3.0536400000000006</v>
      </c>
      <c r="P28" s="22">
        <f>314.16*2/100*Q23</f>
        <v>3.769920000000001</v>
      </c>
      <c r="Q28" s="22">
        <f>380.13*2/100*Q23</f>
        <v>4.561560000000001</v>
      </c>
      <c r="V28" s="2"/>
      <c r="W28" s="9"/>
      <c r="X28" s="9"/>
      <c r="Y28" s="9"/>
      <c r="Z28" s="2"/>
    </row>
    <row r="29" spans="4:26" ht="18">
      <c r="D29" t="s">
        <v>32</v>
      </c>
      <c r="J29">
        <f>IF(V23&lt;=J28,1,0)</f>
        <v>0</v>
      </c>
      <c r="K29">
        <f>IF(V23&lt;=K28,1,0)</f>
        <v>0</v>
      </c>
      <c r="L29">
        <f>IF(V23&lt;=L28,1,0)</f>
        <v>0</v>
      </c>
      <c r="M29">
        <f>IF(V23&lt;=M28,1,0)</f>
        <v>0</v>
      </c>
      <c r="N29">
        <f>IF(V23&lt;=N28,1,0)</f>
        <v>1</v>
      </c>
      <c r="O29">
        <f>IF(V23&lt;=O28,1,0)</f>
        <v>1</v>
      </c>
      <c r="P29">
        <f>IF(V23&lt;=P28,1,0)</f>
        <v>1</v>
      </c>
      <c r="Q29">
        <f>IF(V23&lt;=Q28,1,0)</f>
        <v>1</v>
      </c>
      <c r="V29" s="23">
        <f>2*S33</f>
        <v>3.1559999999999997</v>
      </c>
      <c r="W29" s="5" t="s">
        <v>0</v>
      </c>
      <c r="X29" s="18" t="s">
        <v>16</v>
      </c>
      <c r="Y29" s="9" t="s">
        <v>2</v>
      </c>
      <c r="Z29" s="23">
        <f>2*S43</f>
        <v>2.416</v>
      </c>
    </row>
    <row r="30" spans="10:26" ht="15">
      <c r="J30">
        <f>IF(V23&gt;0,1,0)</f>
        <v>1</v>
      </c>
      <c r="K30">
        <f>IF(V23&gt;J28,1,0)</f>
        <v>1</v>
      </c>
      <c r="L30">
        <f>IF(V23&gt;K28,1,0)</f>
        <v>1</v>
      </c>
      <c r="M30">
        <f>IF(V23&gt;L28,1,0)</f>
        <v>1</v>
      </c>
      <c r="N30">
        <f>IF(V23&gt;M28,1,0)</f>
        <v>1</v>
      </c>
      <c r="O30">
        <f>IF(V23&gt;N28,1,0)</f>
        <v>0</v>
      </c>
      <c r="P30">
        <f>IF(V23&gt;O28,1,0)</f>
        <v>0</v>
      </c>
      <c r="Q30">
        <f>IF(V23&gt;P28,1,0)</f>
        <v>0</v>
      </c>
      <c r="V30" s="2"/>
      <c r="W30" s="9"/>
      <c r="X30" s="9"/>
      <c r="Y30" s="9"/>
      <c r="Z30" s="2"/>
    </row>
    <row r="31" spans="8:26" ht="18">
      <c r="H31" t="s">
        <v>33</v>
      </c>
      <c r="J31">
        <f aca="true" t="shared" si="1" ref="J31:Q31">+J30*J29*J26</f>
        <v>0</v>
      </c>
      <c r="K31">
        <f t="shared" si="1"/>
        <v>0</v>
      </c>
      <c r="L31">
        <f t="shared" si="1"/>
        <v>0</v>
      </c>
      <c r="M31">
        <f t="shared" si="1"/>
        <v>0</v>
      </c>
      <c r="N31">
        <f t="shared" si="1"/>
        <v>16</v>
      </c>
      <c r="O31">
        <f t="shared" si="1"/>
        <v>0</v>
      </c>
      <c r="P31">
        <f t="shared" si="1"/>
        <v>0</v>
      </c>
      <c r="Q31">
        <f t="shared" si="1"/>
        <v>0</v>
      </c>
      <c r="V31" s="2">
        <f>+(+V19/100*0.6*2400+V13/100*0.5*25+0.1*V13/100*2400+0.6*V11/100*25)/0.6</f>
        <v>164.58333333333334</v>
      </c>
      <c r="W31" s="5" t="s">
        <v>0</v>
      </c>
      <c r="X31" s="18" t="s">
        <v>17</v>
      </c>
      <c r="Y31" s="9" t="s">
        <v>2</v>
      </c>
      <c r="Z31" s="2">
        <f>+(+Z19/100*0.6*2400+Z13/100*0.5*25+0.1*Z13/100*2400+0.6*Z11/100*25)/0.6</f>
        <v>164.58333333333334</v>
      </c>
    </row>
    <row r="32" spans="8:26" ht="15">
      <c r="H32" t="s">
        <v>34</v>
      </c>
      <c r="J32" s="22">
        <v>0.395</v>
      </c>
      <c r="K32" s="22">
        <v>0.617</v>
      </c>
      <c r="L32" s="22">
        <v>0.888</v>
      </c>
      <c r="M32" s="22">
        <v>1.208</v>
      </c>
      <c r="N32" s="22">
        <v>1.5779999999999998</v>
      </c>
      <c r="O32" s="22">
        <v>1.998</v>
      </c>
      <c r="P32" s="22">
        <v>2.466</v>
      </c>
      <c r="Q32" s="22">
        <v>2.984</v>
      </c>
      <c r="V32" s="2"/>
      <c r="W32" s="9"/>
      <c r="X32" s="9"/>
      <c r="Y32" s="9"/>
      <c r="Z32" s="2"/>
    </row>
    <row r="33" spans="10:26" ht="18">
      <c r="J33" s="22">
        <f aca="true" t="shared" si="2" ref="J33:Q33">+J32*J30*J29</f>
        <v>0</v>
      </c>
      <c r="K33" s="22">
        <f t="shared" si="2"/>
        <v>0</v>
      </c>
      <c r="L33" s="22">
        <f t="shared" si="2"/>
        <v>0</v>
      </c>
      <c r="M33" s="22">
        <f t="shared" si="2"/>
        <v>0</v>
      </c>
      <c r="N33" s="22">
        <f t="shared" si="2"/>
        <v>1.5779999999999998</v>
      </c>
      <c r="O33" s="22">
        <f t="shared" si="2"/>
        <v>0</v>
      </c>
      <c r="P33" s="22">
        <f t="shared" si="2"/>
        <v>0</v>
      </c>
      <c r="Q33" s="22">
        <f t="shared" si="2"/>
        <v>0</v>
      </c>
      <c r="S33" s="22">
        <f>SUM(J33:R33)</f>
        <v>1.5779999999999998</v>
      </c>
      <c r="V33" s="2">
        <f>+(0.1*V13/100+V19/100*0.6)/0.6</f>
        <v>0.06666666666666667</v>
      </c>
      <c r="W33" s="9" t="s">
        <v>18</v>
      </c>
      <c r="X33" s="18" t="s">
        <v>19</v>
      </c>
      <c r="Y33" s="9" t="s">
        <v>18</v>
      </c>
      <c r="Z33" s="2">
        <f>+(0.1*Z13/100+Z19/100*0.6)/0.6</f>
        <v>0.06666666666666667</v>
      </c>
    </row>
    <row r="34" spans="22:26" ht="15">
      <c r="V34" s="2"/>
      <c r="W34" s="9"/>
      <c r="X34" s="9"/>
      <c r="Y34" s="9"/>
      <c r="Z34" s="2"/>
    </row>
    <row r="35" spans="22:26" ht="14.25" customHeight="1">
      <c r="V35" s="2"/>
      <c r="W35" s="9" t="s">
        <v>35</v>
      </c>
      <c r="X35" s="18" t="s">
        <v>36</v>
      </c>
      <c r="Y35" s="9" t="s">
        <v>35</v>
      </c>
      <c r="Z35" s="2"/>
    </row>
    <row r="36" spans="8:26" ht="15">
      <c r="H36" t="s">
        <v>30</v>
      </c>
      <c r="J36">
        <v>8</v>
      </c>
      <c r="K36">
        <v>10</v>
      </c>
      <c r="L36">
        <v>12</v>
      </c>
      <c r="M36">
        <v>14</v>
      </c>
      <c r="N36">
        <v>16</v>
      </c>
      <c r="O36">
        <v>18</v>
      </c>
      <c r="P36">
        <v>20</v>
      </c>
      <c r="Q36">
        <v>22</v>
      </c>
      <c r="V36" s="2"/>
      <c r="W36" s="3"/>
      <c r="X36" s="3"/>
      <c r="Y36" s="3"/>
      <c r="Z36" s="2"/>
    </row>
    <row r="37" spans="10:22" ht="15">
      <c r="J37">
        <f aca="true" t="shared" si="3" ref="J37:Q37">+J38*J39*J40</f>
        <v>0</v>
      </c>
      <c r="K37">
        <f t="shared" si="3"/>
        <v>0</v>
      </c>
      <c r="L37">
        <f t="shared" si="3"/>
        <v>0</v>
      </c>
      <c r="M37">
        <f t="shared" si="3"/>
        <v>1.84728</v>
      </c>
      <c r="N37">
        <f t="shared" si="3"/>
        <v>0</v>
      </c>
      <c r="O37">
        <f t="shared" si="3"/>
        <v>0</v>
      </c>
      <c r="P37">
        <f t="shared" si="3"/>
        <v>0</v>
      </c>
      <c r="Q37">
        <f t="shared" si="3"/>
        <v>0</v>
      </c>
      <c r="S37">
        <f>SUM(J37:Q37)</f>
        <v>1.84728</v>
      </c>
      <c r="V37" s="1"/>
    </row>
    <row r="38" spans="8:17" ht="12.75">
      <c r="H38" t="s">
        <v>31</v>
      </c>
      <c r="J38" s="22">
        <f>50.27*2/100*Q23</f>
        <v>0.6032400000000001</v>
      </c>
      <c r="K38" s="22">
        <f>78.54*2/100*Q23</f>
        <v>0.9424800000000002</v>
      </c>
      <c r="L38" s="22">
        <f>113.1*2/100*Q23</f>
        <v>1.3572000000000002</v>
      </c>
      <c r="M38" s="22">
        <f>153.94*2/100*Q23</f>
        <v>1.84728</v>
      </c>
      <c r="N38" s="22">
        <f>201.06*2/100*Q23</f>
        <v>2.4127200000000006</v>
      </c>
      <c r="O38" s="22">
        <f>254.47*2/100*Q23</f>
        <v>3.0536400000000006</v>
      </c>
      <c r="P38" s="22">
        <f>314.16*2/100*Q23</f>
        <v>3.769920000000001</v>
      </c>
      <c r="Q38" s="22">
        <f>380.13*2/100*Q23</f>
        <v>4.561560000000001</v>
      </c>
    </row>
    <row r="39" spans="4:17" ht="12.75">
      <c r="D39" t="s">
        <v>32</v>
      </c>
      <c r="J39">
        <f>IF(Z23&lt;=J38,1,0)</f>
        <v>0</v>
      </c>
      <c r="K39">
        <f>IF(Z23&lt;=K38,1,0)</f>
        <v>0</v>
      </c>
      <c r="L39">
        <f>IF(Z23&lt;=L38,1,0)</f>
        <v>0</v>
      </c>
      <c r="M39">
        <f>IF(Z23&lt;=M38,1,0)</f>
        <v>1</v>
      </c>
      <c r="N39">
        <f>IF(Z23&lt;=N38,1,0)</f>
        <v>1</v>
      </c>
      <c r="O39">
        <f>IF(Z23&lt;=O38,1,0)</f>
        <v>1</v>
      </c>
      <c r="P39">
        <f>IF(Z23&lt;=P38,1,0)</f>
        <v>1</v>
      </c>
      <c r="Q39">
        <f>IF(Z23&lt;=Q38,1,0)</f>
        <v>1</v>
      </c>
    </row>
    <row r="40" spans="10:17" ht="12.75">
      <c r="J40">
        <f>IF(Z23&gt;0,1,0)</f>
        <v>1</v>
      </c>
      <c r="K40">
        <f>IF(Z23&gt;J38,1,0)</f>
        <v>1</v>
      </c>
      <c r="L40">
        <f>IF(Z23&gt;K38,1,0)</f>
        <v>1</v>
      </c>
      <c r="M40">
        <f>IF(Z23&gt;L38,1,0)</f>
        <v>1</v>
      </c>
      <c r="N40">
        <f>IF(Z23&gt;M38,1,0)</f>
        <v>0</v>
      </c>
      <c r="O40">
        <f>IF(Z23&gt;N38,1,0)</f>
        <v>0</v>
      </c>
      <c r="P40">
        <f>IF(Z23&gt;O38,1,0)</f>
        <v>0</v>
      </c>
      <c r="Q40">
        <f>IF(Z23&gt;P38,1,0)</f>
        <v>0</v>
      </c>
    </row>
    <row r="41" spans="8:17" ht="12.75">
      <c r="H41" t="s">
        <v>33</v>
      </c>
      <c r="J41">
        <f aca="true" t="shared" si="4" ref="J41:Q41">+J40*J39*J36</f>
        <v>0</v>
      </c>
      <c r="K41">
        <f t="shared" si="4"/>
        <v>0</v>
      </c>
      <c r="L41">
        <f t="shared" si="4"/>
        <v>0</v>
      </c>
      <c r="M41">
        <f t="shared" si="4"/>
        <v>14</v>
      </c>
      <c r="N41">
        <f t="shared" si="4"/>
        <v>0</v>
      </c>
      <c r="O41">
        <f t="shared" si="4"/>
        <v>0</v>
      </c>
      <c r="P41">
        <f t="shared" si="4"/>
        <v>0</v>
      </c>
      <c r="Q41">
        <f t="shared" si="4"/>
        <v>0</v>
      </c>
    </row>
    <row r="42" spans="8:17" ht="12.75">
      <c r="H42" t="s">
        <v>34</v>
      </c>
      <c r="J42" s="22">
        <v>0.395</v>
      </c>
      <c r="K42" s="22">
        <v>0.617</v>
      </c>
      <c r="L42" s="22">
        <v>0.888</v>
      </c>
      <c r="M42" s="22">
        <v>1.208</v>
      </c>
      <c r="N42" s="22">
        <v>1.5779999999999998</v>
      </c>
      <c r="O42" s="22">
        <v>1.998</v>
      </c>
      <c r="P42" s="22">
        <v>2.466</v>
      </c>
      <c r="Q42" s="22">
        <v>2.984</v>
      </c>
    </row>
    <row r="43" spans="10:19" ht="12.75">
      <c r="J43" s="22">
        <f aca="true" t="shared" si="5" ref="J43:Q43">+J42*J40*J39</f>
        <v>0</v>
      </c>
      <c r="K43" s="22">
        <f t="shared" si="5"/>
        <v>0</v>
      </c>
      <c r="L43" s="22">
        <f t="shared" si="5"/>
        <v>0</v>
      </c>
      <c r="M43" s="22">
        <f t="shared" si="5"/>
        <v>1.208</v>
      </c>
      <c r="N43" s="22">
        <f t="shared" si="5"/>
        <v>0</v>
      </c>
      <c r="O43" s="22">
        <f t="shared" si="5"/>
        <v>0</v>
      </c>
      <c r="P43" s="22">
        <f t="shared" si="5"/>
        <v>0</v>
      </c>
      <c r="Q43" s="22">
        <f t="shared" si="5"/>
        <v>0</v>
      </c>
      <c r="S43" s="22">
        <f>SUM(J43:R43)</f>
        <v>1.208</v>
      </c>
    </row>
    <row r="50" spans="3:20" ht="12.75">
      <c r="C50" s="24"/>
      <c r="D50" s="25"/>
      <c r="E50" s="26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</row>
    <row r="51" spans="3:20" ht="25.5">
      <c r="C51" s="27" t="s">
        <v>37</v>
      </c>
      <c r="D51" s="28">
        <v>13</v>
      </c>
      <c r="E51" s="29">
        <v>13</v>
      </c>
      <c r="F51" s="28">
        <v>13</v>
      </c>
      <c r="G51" s="29">
        <v>13</v>
      </c>
      <c r="H51" s="28">
        <v>13</v>
      </c>
      <c r="I51" s="29">
        <v>13</v>
      </c>
      <c r="J51" s="28">
        <v>13</v>
      </c>
      <c r="K51" s="29">
        <v>13</v>
      </c>
      <c r="L51" s="28">
        <v>13</v>
      </c>
      <c r="M51" s="29">
        <v>13</v>
      </c>
      <c r="N51" s="28">
        <v>13</v>
      </c>
      <c r="O51" s="29">
        <v>13</v>
      </c>
      <c r="P51" s="28">
        <v>13</v>
      </c>
      <c r="Q51" s="29">
        <v>13</v>
      </c>
      <c r="R51" s="28">
        <v>13</v>
      </c>
      <c r="S51" s="29">
        <v>13</v>
      </c>
      <c r="T51" s="28">
        <v>13</v>
      </c>
    </row>
    <row r="52" spans="3:20" ht="25.5">
      <c r="C52" s="27" t="s">
        <v>38</v>
      </c>
      <c r="D52" s="28">
        <v>4</v>
      </c>
      <c r="E52" s="29">
        <v>4</v>
      </c>
      <c r="F52" s="28">
        <v>4</v>
      </c>
      <c r="G52" s="29">
        <v>4</v>
      </c>
      <c r="H52" s="28">
        <v>4</v>
      </c>
      <c r="I52" s="29">
        <v>4</v>
      </c>
      <c r="J52" s="28">
        <v>4</v>
      </c>
      <c r="K52" s="29">
        <v>4</v>
      </c>
      <c r="L52" s="28">
        <v>4</v>
      </c>
      <c r="M52" s="29">
        <v>4</v>
      </c>
      <c r="N52" s="28">
        <v>4</v>
      </c>
      <c r="O52" s="29">
        <v>4</v>
      </c>
      <c r="P52" s="28">
        <v>4</v>
      </c>
      <c r="Q52" s="29">
        <v>4</v>
      </c>
      <c r="R52" s="28">
        <v>4</v>
      </c>
      <c r="S52" s="29">
        <v>4</v>
      </c>
      <c r="T52" s="28">
        <v>4</v>
      </c>
    </row>
    <row r="53" spans="3:20" ht="25.5">
      <c r="C53" s="27" t="s">
        <v>39</v>
      </c>
      <c r="D53" s="28">
        <f aca="true" t="shared" si="6" ref="D53:T53">+D52+D51</f>
        <v>17</v>
      </c>
      <c r="E53" s="29">
        <f t="shared" si="6"/>
        <v>17</v>
      </c>
      <c r="F53" s="28">
        <f t="shared" si="6"/>
        <v>17</v>
      </c>
      <c r="G53" s="29">
        <f t="shared" si="6"/>
        <v>17</v>
      </c>
      <c r="H53" s="28">
        <f t="shared" si="6"/>
        <v>17</v>
      </c>
      <c r="I53" s="29">
        <f t="shared" si="6"/>
        <v>17</v>
      </c>
      <c r="J53" s="28">
        <f t="shared" si="6"/>
        <v>17</v>
      </c>
      <c r="K53" s="29">
        <f t="shared" si="6"/>
        <v>17</v>
      </c>
      <c r="L53" s="28">
        <f t="shared" si="6"/>
        <v>17</v>
      </c>
      <c r="M53" s="29">
        <f t="shared" si="6"/>
        <v>17</v>
      </c>
      <c r="N53" s="28">
        <f t="shared" si="6"/>
        <v>17</v>
      </c>
      <c r="O53" s="29">
        <f t="shared" si="6"/>
        <v>17</v>
      </c>
      <c r="P53" s="28">
        <f t="shared" si="6"/>
        <v>17</v>
      </c>
      <c r="Q53" s="29">
        <f t="shared" si="6"/>
        <v>17</v>
      </c>
      <c r="R53" s="28">
        <f t="shared" si="6"/>
        <v>17</v>
      </c>
      <c r="S53" s="29">
        <f t="shared" si="6"/>
        <v>17</v>
      </c>
      <c r="T53" s="28">
        <f t="shared" si="6"/>
        <v>17</v>
      </c>
    </row>
    <row r="54" spans="3:20" ht="25.5">
      <c r="C54" s="27" t="s">
        <v>40</v>
      </c>
      <c r="D54" s="28">
        <v>4</v>
      </c>
      <c r="E54" s="29">
        <v>4</v>
      </c>
      <c r="F54" s="28">
        <v>4</v>
      </c>
      <c r="G54" s="29">
        <v>4</v>
      </c>
      <c r="H54" s="28">
        <v>4</v>
      </c>
      <c r="I54" s="29">
        <v>4</v>
      </c>
      <c r="J54" s="28">
        <v>4</v>
      </c>
      <c r="K54" s="29">
        <v>4</v>
      </c>
      <c r="L54" s="28">
        <v>4</v>
      </c>
      <c r="M54" s="29">
        <v>4</v>
      </c>
      <c r="N54" s="28">
        <v>4</v>
      </c>
      <c r="O54" s="29">
        <v>4</v>
      </c>
      <c r="P54" s="28">
        <v>4</v>
      </c>
      <c r="Q54" s="29">
        <v>4</v>
      </c>
      <c r="R54" s="28">
        <v>4</v>
      </c>
      <c r="S54" s="29">
        <v>4</v>
      </c>
      <c r="T54" s="28">
        <v>4</v>
      </c>
    </row>
    <row r="55" spans="3:20" ht="25.5">
      <c r="C55" s="27" t="s">
        <v>41</v>
      </c>
      <c r="D55" s="28">
        <f aca="true" t="shared" si="7" ref="D55:T55">SUM(D53:D54)</f>
        <v>21</v>
      </c>
      <c r="E55" s="29">
        <f t="shared" si="7"/>
        <v>21</v>
      </c>
      <c r="F55" s="28">
        <f t="shared" si="7"/>
        <v>21</v>
      </c>
      <c r="G55" s="29">
        <f t="shared" si="7"/>
        <v>21</v>
      </c>
      <c r="H55" s="28">
        <f t="shared" si="7"/>
        <v>21</v>
      </c>
      <c r="I55" s="29">
        <f t="shared" si="7"/>
        <v>21</v>
      </c>
      <c r="J55" s="28">
        <f t="shared" si="7"/>
        <v>21</v>
      </c>
      <c r="K55" s="29">
        <f t="shared" si="7"/>
        <v>21</v>
      </c>
      <c r="L55" s="28">
        <f t="shared" si="7"/>
        <v>21</v>
      </c>
      <c r="M55" s="29">
        <f t="shared" si="7"/>
        <v>21</v>
      </c>
      <c r="N55" s="28">
        <f t="shared" si="7"/>
        <v>21</v>
      </c>
      <c r="O55" s="29">
        <f t="shared" si="7"/>
        <v>21</v>
      </c>
      <c r="P55" s="28">
        <f t="shared" si="7"/>
        <v>21</v>
      </c>
      <c r="Q55" s="29">
        <f t="shared" si="7"/>
        <v>21</v>
      </c>
      <c r="R55" s="28">
        <f t="shared" si="7"/>
        <v>21</v>
      </c>
      <c r="S55" s="29">
        <f t="shared" si="7"/>
        <v>21</v>
      </c>
      <c r="T55" s="28">
        <f t="shared" si="7"/>
        <v>21</v>
      </c>
    </row>
    <row r="56" spans="3:20" ht="25.5">
      <c r="C56" s="27" t="s">
        <v>42</v>
      </c>
      <c r="D56" s="28">
        <v>8</v>
      </c>
      <c r="E56" s="29">
        <v>8</v>
      </c>
      <c r="F56" s="28">
        <v>8</v>
      </c>
      <c r="G56" s="29">
        <v>8</v>
      </c>
      <c r="H56" s="28">
        <v>8</v>
      </c>
      <c r="I56" s="29">
        <v>8</v>
      </c>
      <c r="J56" s="28">
        <v>8</v>
      </c>
      <c r="K56" s="29">
        <v>8</v>
      </c>
      <c r="L56" s="28">
        <v>8</v>
      </c>
      <c r="M56" s="29">
        <v>8</v>
      </c>
      <c r="N56" s="28">
        <v>8</v>
      </c>
      <c r="O56" s="29">
        <v>8</v>
      </c>
      <c r="P56" s="28">
        <v>8</v>
      </c>
      <c r="Q56" s="29">
        <v>8</v>
      </c>
      <c r="R56" s="28">
        <v>8</v>
      </c>
      <c r="S56" s="29">
        <v>8</v>
      </c>
      <c r="T56" s="28">
        <v>8</v>
      </c>
    </row>
    <row r="57" spans="3:20" ht="25.5">
      <c r="C57" s="27" t="s">
        <v>43</v>
      </c>
      <c r="D57" s="30">
        <v>1.32</v>
      </c>
      <c r="E57" s="31">
        <v>1.32</v>
      </c>
      <c r="F57" s="30">
        <v>1.32</v>
      </c>
      <c r="G57" s="31">
        <v>1.32</v>
      </c>
      <c r="H57" s="30">
        <v>1.32</v>
      </c>
      <c r="I57" s="31">
        <v>1.32</v>
      </c>
      <c r="J57" s="30">
        <v>1.32</v>
      </c>
      <c r="K57" s="31">
        <v>1.32</v>
      </c>
      <c r="L57" s="30">
        <v>1.32</v>
      </c>
      <c r="M57" s="31">
        <v>1.32</v>
      </c>
      <c r="N57" s="30">
        <v>1.32</v>
      </c>
      <c r="O57" s="31">
        <v>1.32</v>
      </c>
      <c r="P57" s="30">
        <v>1.32</v>
      </c>
      <c r="Q57" s="31">
        <v>1.32</v>
      </c>
      <c r="R57" s="30">
        <v>1.32</v>
      </c>
      <c r="S57" s="31">
        <v>1.32</v>
      </c>
      <c r="T57" s="30">
        <v>1.32</v>
      </c>
    </row>
    <row r="58" spans="3:20" ht="25.5">
      <c r="C58" s="27" t="s">
        <v>44</v>
      </c>
      <c r="D58" s="28">
        <v>178</v>
      </c>
      <c r="E58" s="29">
        <v>178</v>
      </c>
      <c r="F58" s="28">
        <v>178</v>
      </c>
      <c r="G58" s="29">
        <v>178</v>
      </c>
      <c r="H58" s="28">
        <v>178</v>
      </c>
      <c r="I58" s="29">
        <v>178</v>
      </c>
      <c r="J58" s="28">
        <v>178</v>
      </c>
      <c r="K58" s="29">
        <v>178</v>
      </c>
      <c r="L58" s="28">
        <v>178</v>
      </c>
      <c r="M58" s="29">
        <v>178</v>
      </c>
      <c r="N58" s="28">
        <v>178</v>
      </c>
      <c r="O58" s="29">
        <v>178</v>
      </c>
      <c r="P58" s="28">
        <v>178</v>
      </c>
      <c r="Q58" s="29">
        <v>178</v>
      </c>
      <c r="R58" s="28">
        <v>178</v>
      </c>
      <c r="S58" s="29">
        <v>178</v>
      </c>
      <c r="T58" s="28">
        <v>178</v>
      </c>
    </row>
    <row r="59" spans="3:20" ht="25.5">
      <c r="C59" s="27" t="s">
        <v>45</v>
      </c>
      <c r="D59" s="30">
        <v>0.067</v>
      </c>
      <c r="E59" s="31">
        <v>0.067</v>
      </c>
      <c r="F59" s="30">
        <v>0.067</v>
      </c>
      <c r="G59" s="31">
        <v>0.067</v>
      </c>
      <c r="H59" s="30">
        <v>0.067</v>
      </c>
      <c r="I59" s="31">
        <v>0.067</v>
      </c>
      <c r="J59" s="30">
        <v>0.067</v>
      </c>
      <c r="K59" s="31">
        <v>0.067</v>
      </c>
      <c r="L59" s="30">
        <v>0.067</v>
      </c>
      <c r="M59" s="31">
        <v>0.067</v>
      </c>
      <c r="N59" s="30">
        <v>0.067</v>
      </c>
      <c r="O59" s="31">
        <v>0.067</v>
      </c>
      <c r="P59" s="30">
        <v>0.067</v>
      </c>
      <c r="Q59" s="31">
        <v>0.067</v>
      </c>
      <c r="R59" s="30">
        <v>0.067</v>
      </c>
      <c r="S59" s="31">
        <v>0.067</v>
      </c>
      <c r="T59" s="30">
        <v>0.067</v>
      </c>
    </row>
    <row r="60" spans="3:20" ht="25.5">
      <c r="C60" s="27" t="s">
        <v>46</v>
      </c>
      <c r="D60" s="30">
        <v>0.35100000000000003</v>
      </c>
      <c r="E60" s="31">
        <v>0.35100000000000003</v>
      </c>
      <c r="F60" s="30">
        <v>0.35100000000000003</v>
      </c>
      <c r="G60" s="31">
        <v>0.35100000000000003</v>
      </c>
      <c r="H60" s="30">
        <v>0.35100000000000003</v>
      </c>
      <c r="I60" s="31">
        <v>0.35100000000000003</v>
      </c>
      <c r="J60" s="30">
        <v>0.35100000000000003</v>
      </c>
      <c r="K60" s="31">
        <v>0.35100000000000003</v>
      </c>
      <c r="L60" s="30">
        <v>0.35100000000000003</v>
      </c>
      <c r="M60" s="31">
        <v>0.35100000000000003</v>
      </c>
      <c r="N60" s="30">
        <v>0.35100000000000003</v>
      </c>
      <c r="O60" s="31">
        <v>0.35100000000000003</v>
      </c>
      <c r="P60" s="30">
        <v>0.35100000000000003</v>
      </c>
      <c r="Q60" s="31">
        <v>0.35100000000000003</v>
      </c>
      <c r="R60" s="30">
        <v>0.35100000000000003</v>
      </c>
      <c r="S60" s="31">
        <v>0.35100000000000003</v>
      </c>
      <c r="T60" s="30">
        <v>0.35100000000000003</v>
      </c>
    </row>
    <row r="61" spans="3:20" ht="12.75"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3:20" ht="25.5">
      <c r="C62" s="34" t="s">
        <v>47</v>
      </c>
      <c r="D62" s="35">
        <v>200</v>
      </c>
      <c r="E62" s="36">
        <v>250</v>
      </c>
      <c r="F62" s="35">
        <v>300</v>
      </c>
      <c r="G62" s="36">
        <v>350</v>
      </c>
      <c r="H62" s="35">
        <v>400</v>
      </c>
      <c r="I62" s="36">
        <v>450</v>
      </c>
      <c r="J62" s="35">
        <v>500</v>
      </c>
      <c r="K62" s="36">
        <v>550</v>
      </c>
      <c r="L62" s="35">
        <v>600</v>
      </c>
      <c r="M62" s="36">
        <v>650</v>
      </c>
      <c r="N62" s="35">
        <v>700</v>
      </c>
      <c r="O62" s="36">
        <v>750</v>
      </c>
      <c r="P62" s="35">
        <v>800</v>
      </c>
      <c r="Q62" s="36">
        <v>850</v>
      </c>
      <c r="R62" s="35">
        <v>900</v>
      </c>
      <c r="S62" s="36">
        <v>950</v>
      </c>
      <c r="T62" s="35">
        <v>1000</v>
      </c>
    </row>
    <row r="68" spans="3:20" ht="25.5">
      <c r="C68" s="27" t="s">
        <v>37</v>
      </c>
      <c r="D68" s="28">
        <v>13</v>
      </c>
      <c r="E68" s="29">
        <v>13</v>
      </c>
      <c r="F68" s="28">
        <v>13</v>
      </c>
      <c r="G68" s="29">
        <v>13</v>
      </c>
      <c r="H68" s="28">
        <v>13</v>
      </c>
      <c r="I68" s="29">
        <v>13</v>
      </c>
      <c r="J68" s="28">
        <v>13</v>
      </c>
      <c r="K68" s="29">
        <v>13</v>
      </c>
      <c r="L68" s="28">
        <v>13</v>
      </c>
      <c r="M68" s="29">
        <v>13</v>
      </c>
      <c r="N68" s="28">
        <v>13</v>
      </c>
      <c r="O68" s="29">
        <v>13</v>
      </c>
      <c r="P68" s="28">
        <v>13</v>
      </c>
      <c r="Q68" s="29">
        <v>13</v>
      </c>
      <c r="R68" s="28">
        <v>13</v>
      </c>
      <c r="S68" s="29">
        <v>13</v>
      </c>
      <c r="T68" s="28">
        <v>13</v>
      </c>
    </row>
    <row r="69" spans="3:20" ht="25.5">
      <c r="C69" s="27" t="s">
        <v>38</v>
      </c>
      <c r="D69" s="28">
        <v>4</v>
      </c>
      <c r="E69" s="29">
        <v>4</v>
      </c>
      <c r="F69" s="28">
        <v>4</v>
      </c>
      <c r="G69" s="29">
        <v>4</v>
      </c>
      <c r="H69" s="28">
        <v>4</v>
      </c>
      <c r="I69" s="29">
        <v>4</v>
      </c>
      <c r="J69" s="28">
        <v>4</v>
      </c>
      <c r="K69" s="29">
        <v>4</v>
      </c>
      <c r="L69" s="28">
        <v>4</v>
      </c>
      <c r="M69" s="29">
        <v>4</v>
      </c>
      <c r="N69" s="28">
        <v>4</v>
      </c>
      <c r="O69" s="29">
        <v>4</v>
      </c>
      <c r="P69" s="28">
        <v>4</v>
      </c>
      <c r="Q69" s="29">
        <v>4</v>
      </c>
      <c r="R69" s="28">
        <v>4</v>
      </c>
      <c r="S69" s="29">
        <v>4</v>
      </c>
      <c r="T69" s="28">
        <v>4</v>
      </c>
    </row>
    <row r="70" spans="3:20" ht="25.5">
      <c r="C70" s="27" t="s">
        <v>39</v>
      </c>
      <c r="D70" s="28">
        <f aca="true" t="shared" si="8" ref="D70:T70">+D69+D68</f>
        <v>17</v>
      </c>
      <c r="E70" s="29">
        <f t="shared" si="8"/>
        <v>17</v>
      </c>
      <c r="F70" s="28">
        <f t="shared" si="8"/>
        <v>17</v>
      </c>
      <c r="G70" s="29">
        <f t="shared" si="8"/>
        <v>17</v>
      </c>
      <c r="H70" s="28">
        <f t="shared" si="8"/>
        <v>17</v>
      </c>
      <c r="I70" s="29">
        <f t="shared" si="8"/>
        <v>17</v>
      </c>
      <c r="J70" s="28">
        <f t="shared" si="8"/>
        <v>17</v>
      </c>
      <c r="K70" s="29">
        <f t="shared" si="8"/>
        <v>17</v>
      </c>
      <c r="L70" s="28">
        <f t="shared" si="8"/>
        <v>17</v>
      </c>
      <c r="M70" s="29">
        <f t="shared" si="8"/>
        <v>17</v>
      </c>
      <c r="N70" s="28">
        <f t="shared" si="8"/>
        <v>17</v>
      </c>
      <c r="O70" s="29">
        <f t="shared" si="8"/>
        <v>17</v>
      </c>
      <c r="P70" s="28">
        <f t="shared" si="8"/>
        <v>17</v>
      </c>
      <c r="Q70" s="29">
        <f t="shared" si="8"/>
        <v>17</v>
      </c>
      <c r="R70" s="28">
        <f t="shared" si="8"/>
        <v>17</v>
      </c>
      <c r="S70" s="29">
        <f t="shared" si="8"/>
        <v>17</v>
      </c>
      <c r="T70" s="28">
        <f t="shared" si="8"/>
        <v>17</v>
      </c>
    </row>
    <row r="71" spans="3:20" ht="25.5">
      <c r="C71" s="27" t="s">
        <v>40</v>
      </c>
      <c r="D71" s="28">
        <v>4</v>
      </c>
      <c r="E71" s="29">
        <v>4</v>
      </c>
      <c r="F71" s="28">
        <v>4</v>
      </c>
      <c r="G71" s="29">
        <v>4</v>
      </c>
      <c r="H71" s="28">
        <v>4</v>
      </c>
      <c r="I71" s="29">
        <v>4</v>
      </c>
      <c r="J71" s="28">
        <v>4</v>
      </c>
      <c r="K71" s="29">
        <v>4</v>
      </c>
      <c r="L71" s="28">
        <v>4</v>
      </c>
      <c r="M71" s="29">
        <v>4</v>
      </c>
      <c r="N71" s="28">
        <v>4</v>
      </c>
      <c r="O71" s="29">
        <v>4</v>
      </c>
      <c r="P71" s="28">
        <v>4</v>
      </c>
      <c r="Q71" s="29">
        <v>4</v>
      </c>
      <c r="R71" s="28">
        <v>4</v>
      </c>
      <c r="S71" s="29">
        <v>4</v>
      </c>
      <c r="T71" s="28">
        <v>4</v>
      </c>
    </row>
    <row r="72" spans="3:20" ht="25.5">
      <c r="C72" s="27" t="s">
        <v>41</v>
      </c>
      <c r="D72" s="28">
        <f aca="true" t="shared" si="9" ref="D72:T72">SUM(D70:D71)</f>
        <v>21</v>
      </c>
      <c r="E72" s="29">
        <f t="shared" si="9"/>
        <v>21</v>
      </c>
      <c r="F72" s="28">
        <f t="shared" si="9"/>
        <v>21</v>
      </c>
      <c r="G72" s="29">
        <f t="shared" si="9"/>
        <v>21</v>
      </c>
      <c r="H72" s="28">
        <f t="shared" si="9"/>
        <v>21</v>
      </c>
      <c r="I72" s="29">
        <f t="shared" si="9"/>
        <v>21</v>
      </c>
      <c r="J72" s="28">
        <f t="shared" si="9"/>
        <v>21</v>
      </c>
      <c r="K72" s="29">
        <f t="shared" si="9"/>
        <v>21</v>
      </c>
      <c r="L72" s="28">
        <f t="shared" si="9"/>
        <v>21</v>
      </c>
      <c r="M72" s="29">
        <f t="shared" si="9"/>
        <v>21</v>
      </c>
      <c r="N72" s="28">
        <f t="shared" si="9"/>
        <v>21</v>
      </c>
      <c r="O72" s="29">
        <f t="shared" si="9"/>
        <v>21</v>
      </c>
      <c r="P72" s="28">
        <f t="shared" si="9"/>
        <v>21</v>
      </c>
      <c r="Q72" s="29">
        <f t="shared" si="9"/>
        <v>21</v>
      </c>
      <c r="R72" s="28">
        <f t="shared" si="9"/>
        <v>21</v>
      </c>
      <c r="S72" s="29">
        <f t="shared" si="9"/>
        <v>21</v>
      </c>
      <c r="T72" s="28">
        <f t="shared" si="9"/>
        <v>21</v>
      </c>
    </row>
    <row r="73" spans="3:20" ht="25.5">
      <c r="C73" s="27" t="s">
        <v>42</v>
      </c>
      <c r="D73" s="28">
        <v>8</v>
      </c>
      <c r="E73" s="29">
        <v>8</v>
      </c>
      <c r="F73" s="28">
        <v>8</v>
      </c>
      <c r="G73" s="29">
        <v>8</v>
      </c>
      <c r="H73" s="28">
        <v>8</v>
      </c>
      <c r="I73" s="29">
        <v>8</v>
      </c>
      <c r="J73" s="28">
        <v>8</v>
      </c>
      <c r="K73" s="29">
        <v>8</v>
      </c>
      <c r="L73" s="28">
        <v>8</v>
      </c>
      <c r="M73" s="29">
        <v>8</v>
      </c>
      <c r="N73" s="28">
        <v>8</v>
      </c>
      <c r="O73" s="29">
        <v>8</v>
      </c>
      <c r="P73" s="28">
        <v>8</v>
      </c>
      <c r="Q73" s="29">
        <v>8</v>
      </c>
      <c r="R73" s="28">
        <v>10</v>
      </c>
      <c r="S73" s="29">
        <v>10</v>
      </c>
      <c r="T73" s="28">
        <v>10</v>
      </c>
    </row>
    <row r="74" spans="3:20" ht="25.5">
      <c r="C74" s="27" t="s">
        <v>43</v>
      </c>
      <c r="D74" s="30">
        <v>1.32</v>
      </c>
      <c r="E74" s="31">
        <v>1.32</v>
      </c>
      <c r="F74" s="30">
        <v>1.32</v>
      </c>
      <c r="G74" s="31">
        <v>1.32</v>
      </c>
      <c r="H74" s="30">
        <v>1.32</v>
      </c>
      <c r="I74" s="31">
        <v>1.32</v>
      </c>
      <c r="J74" s="30">
        <v>1.32</v>
      </c>
      <c r="K74" s="31">
        <v>1.32</v>
      </c>
      <c r="L74" s="30">
        <v>1.32</v>
      </c>
      <c r="M74" s="31">
        <v>1.32</v>
      </c>
      <c r="N74" s="30">
        <v>1.32</v>
      </c>
      <c r="O74" s="31">
        <v>1.32</v>
      </c>
      <c r="P74" s="30">
        <v>1.32</v>
      </c>
      <c r="Q74" s="31">
        <v>1.32</v>
      </c>
      <c r="R74" s="30">
        <v>2.06</v>
      </c>
      <c r="S74" s="31">
        <v>2.06</v>
      </c>
      <c r="T74" s="30">
        <v>2.06</v>
      </c>
    </row>
    <row r="75" spans="3:20" ht="25.5">
      <c r="C75" s="27" t="s">
        <v>44</v>
      </c>
      <c r="D75" s="28">
        <v>178</v>
      </c>
      <c r="E75" s="29">
        <v>178</v>
      </c>
      <c r="F75" s="28">
        <v>178</v>
      </c>
      <c r="G75" s="29">
        <v>178</v>
      </c>
      <c r="H75" s="28">
        <v>178</v>
      </c>
      <c r="I75" s="29">
        <v>178</v>
      </c>
      <c r="J75" s="28">
        <v>178</v>
      </c>
      <c r="K75" s="29">
        <v>178</v>
      </c>
      <c r="L75" s="28">
        <v>178</v>
      </c>
      <c r="M75" s="29">
        <v>178</v>
      </c>
      <c r="N75" s="28">
        <v>178</v>
      </c>
      <c r="O75" s="29">
        <v>178</v>
      </c>
      <c r="P75" s="28">
        <v>178</v>
      </c>
      <c r="Q75" s="29">
        <v>178</v>
      </c>
      <c r="R75" s="28">
        <v>178</v>
      </c>
      <c r="S75" s="29">
        <v>178</v>
      </c>
      <c r="T75" s="28">
        <v>178</v>
      </c>
    </row>
    <row r="76" spans="3:20" ht="25.5">
      <c r="C76" s="27" t="s">
        <v>45</v>
      </c>
      <c r="D76" s="30">
        <v>0.067</v>
      </c>
      <c r="E76" s="31">
        <v>0.067</v>
      </c>
      <c r="F76" s="30">
        <v>0.067</v>
      </c>
      <c r="G76" s="31">
        <v>0.067</v>
      </c>
      <c r="H76" s="30">
        <v>0.067</v>
      </c>
      <c r="I76" s="31">
        <v>0.067</v>
      </c>
      <c r="J76" s="30">
        <v>0.067</v>
      </c>
      <c r="K76" s="31">
        <v>0.067</v>
      </c>
      <c r="L76" s="30">
        <v>0.067</v>
      </c>
      <c r="M76" s="31">
        <v>0.067</v>
      </c>
      <c r="N76" s="30">
        <v>0.067</v>
      </c>
      <c r="O76" s="31">
        <v>0.067</v>
      </c>
      <c r="P76" s="30">
        <v>0.067</v>
      </c>
      <c r="Q76" s="31">
        <v>0.067</v>
      </c>
      <c r="R76" s="30">
        <v>0.067</v>
      </c>
      <c r="S76" s="31">
        <v>0.067</v>
      </c>
      <c r="T76" s="30">
        <v>0.067</v>
      </c>
    </row>
    <row r="77" spans="3:20" ht="25.5">
      <c r="C77" s="27" t="s">
        <v>46</v>
      </c>
      <c r="D77" s="30">
        <v>0.35100000000000003</v>
      </c>
      <c r="E77" s="31">
        <v>0.35100000000000003</v>
      </c>
      <c r="F77" s="30">
        <v>0.35100000000000003</v>
      </c>
      <c r="G77" s="31">
        <v>0.35100000000000003</v>
      </c>
      <c r="H77" s="30">
        <v>0.35100000000000003</v>
      </c>
      <c r="I77" s="31">
        <v>0.35100000000000003</v>
      </c>
      <c r="J77" s="30">
        <v>0.35100000000000003</v>
      </c>
      <c r="K77" s="31">
        <v>0.35100000000000003</v>
      </c>
      <c r="L77" s="30">
        <v>0.35100000000000003</v>
      </c>
      <c r="M77" s="31">
        <v>0.35100000000000003</v>
      </c>
      <c r="N77" s="30">
        <v>0.35100000000000003</v>
      </c>
      <c r="O77" s="31">
        <v>0.35100000000000003</v>
      </c>
      <c r="P77" s="30">
        <v>0.35100000000000003</v>
      </c>
      <c r="Q77" s="31">
        <v>0.35100000000000003</v>
      </c>
      <c r="R77" s="30">
        <v>0.35100000000000003</v>
      </c>
      <c r="S77" s="31">
        <v>0.35100000000000003</v>
      </c>
      <c r="T77" s="30">
        <v>0.35100000000000003</v>
      </c>
    </row>
    <row r="78" spans="3:20" ht="12.75"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3:20" ht="25.5">
      <c r="C79" s="34" t="s">
        <v>47</v>
      </c>
      <c r="D79" s="35">
        <v>200</v>
      </c>
      <c r="E79" s="36">
        <v>250</v>
      </c>
      <c r="F79" s="35">
        <v>300</v>
      </c>
      <c r="G79" s="36">
        <v>350</v>
      </c>
      <c r="H79" s="35">
        <v>400</v>
      </c>
      <c r="I79" s="36">
        <v>450</v>
      </c>
      <c r="J79" s="35">
        <v>500</v>
      </c>
      <c r="K79" s="36">
        <v>550</v>
      </c>
      <c r="L79" s="35">
        <v>600</v>
      </c>
      <c r="M79" s="36">
        <v>650</v>
      </c>
      <c r="N79" s="35">
        <v>700</v>
      </c>
      <c r="O79" s="36">
        <v>750</v>
      </c>
      <c r="P79" s="35">
        <v>800</v>
      </c>
      <c r="Q79" s="36">
        <v>850</v>
      </c>
      <c r="R79" s="35">
        <v>900</v>
      </c>
      <c r="S79" s="36">
        <v>950</v>
      </c>
      <c r="T79" s="35">
        <v>1000</v>
      </c>
    </row>
    <row r="85" spans="3:20" ht="25.5">
      <c r="C85" s="27" t="s">
        <v>37</v>
      </c>
      <c r="D85" s="28">
        <v>13</v>
      </c>
      <c r="E85" s="29">
        <v>13</v>
      </c>
      <c r="F85" s="28">
        <v>13</v>
      </c>
      <c r="G85" s="29">
        <v>13</v>
      </c>
      <c r="H85" s="28">
        <v>13</v>
      </c>
      <c r="I85" s="29">
        <v>13</v>
      </c>
      <c r="J85" s="28">
        <v>13</v>
      </c>
      <c r="K85" s="29">
        <v>13</v>
      </c>
      <c r="L85" s="28">
        <v>13</v>
      </c>
      <c r="M85" s="29">
        <v>13</v>
      </c>
      <c r="N85" s="28">
        <v>13</v>
      </c>
      <c r="O85" s="29">
        <v>13</v>
      </c>
      <c r="P85" s="28">
        <v>13</v>
      </c>
      <c r="Q85" s="29">
        <v>13</v>
      </c>
      <c r="R85" s="28">
        <v>13</v>
      </c>
      <c r="S85" s="29">
        <v>13</v>
      </c>
      <c r="T85" s="28">
        <v>13</v>
      </c>
    </row>
    <row r="86" spans="3:20" ht="25.5">
      <c r="C86" s="27" t="s">
        <v>38</v>
      </c>
      <c r="D86" s="28">
        <v>4</v>
      </c>
      <c r="E86" s="29">
        <v>4</v>
      </c>
      <c r="F86" s="28">
        <v>4</v>
      </c>
      <c r="G86" s="29">
        <v>4</v>
      </c>
      <c r="H86" s="28">
        <v>4</v>
      </c>
      <c r="I86" s="29">
        <v>4</v>
      </c>
      <c r="J86" s="28">
        <v>4</v>
      </c>
      <c r="K86" s="29">
        <v>4</v>
      </c>
      <c r="L86" s="28">
        <v>4</v>
      </c>
      <c r="M86" s="29">
        <v>4</v>
      </c>
      <c r="N86" s="28">
        <v>4</v>
      </c>
      <c r="O86" s="29">
        <v>4</v>
      </c>
      <c r="P86" s="28">
        <v>4</v>
      </c>
      <c r="Q86" s="29">
        <v>4</v>
      </c>
      <c r="R86" s="28">
        <v>4</v>
      </c>
      <c r="S86" s="29">
        <v>4</v>
      </c>
      <c r="T86" s="28">
        <v>4</v>
      </c>
    </row>
    <row r="87" spans="3:20" ht="25.5">
      <c r="C87" s="27" t="s">
        <v>39</v>
      </c>
      <c r="D87" s="28">
        <f aca="true" t="shared" si="10" ref="D87:T87">+D86+D85</f>
        <v>17</v>
      </c>
      <c r="E87" s="29">
        <f t="shared" si="10"/>
        <v>17</v>
      </c>
      <c r="F87" s="28">
        <f t="shared" si="10"/>
        <v>17</v>
      </c>
      <c r="G87" s="29">
        <f t="shared" si="10"/>
        <v>17</v>
      </c>
      <c r="H87" s="28">
        <f t="shared" si="10"/>
        <v>17</v>
      </c>
      <c r="I87" s="29">
        <f t="shared" si="10"/>
        <v>17</v>
      </c>
      <c r="J87" s="28">
        <f t="shared" si="10"/>
        <v>17</v>
      </c>
      <c r="K87" s="29">
        <f t="shared" si="10"/>
        <v>17</v>
      </c>
      <c r="L87" s="28">
        <f t="shared" si="10"/>
        <v>17</v>
      </c>
      <c r="M87" s="29">
        <f t="shared" si="10"/>
        <v>17</v>
      </c>
      <c r="N87" s="28">
        <f t="shared" si="10"/>
        <v>17</v>
      </c>
      <c r="O87" s="29">
        <f t="shared" si="10"/>
        <v>17</v>
      </c>
      <c r="P87" s="28">
        <f t="shared" si="10"/>
        <v>17</v>
      </c>
      <c r="Q87" s="29">
        <f t="shared" si="10"/>
        <v>17</v>
      </c>
      <c r="R87" s="28">
        <f t="shared" si="10"/>
        <v>17</v>
      </c>
      <c r="S87" s="29">
        <f t="shared" si="10"/>
        <v>17</v>
      </c>
      <c r="T87" s="28">
        <f t="shared" si="10"/>
        <v>17</v>
      </c>
    </row>
    <row r="88" spans="3:20" ht="25.5">
      <c r="C88" s="27" t="s">
        <v>40</v>
      </c>
      <c r="D88" s="28">
        <v>4</v>
      </c>
      <c r="E88" s="29">
        <v>4</v>
      </c>
      <c r="F88" s="28">
        <v>4</v>
      </c>
      <c r="G88" s="29">
        <v>4</v>
      </c>
      <c r="H88" s="28">
        <v>4</v>
      </c>
      <c r="I88" s="29">
        <v>4</v>
      </c>
      <c r="J88" s="28">
        <v>4</v>
      </c>
      <c r="K88" s="29">
        <v>4</v>
      </c>
      <c r="L88" s="28">
        <v>4</v>
      </c>
      <c r="M88" s="29">
        <v>4</v>
      </c>
      <c r="N88" s="28">
        <v>4</v>
      </c>
      <c r="O88" s="29">
        <v>4</v>
      </c>
      <c r="P88" s="28">
        <v>4</v>
      </c>
      <c r="Q88" s="29">
        <v>4</v>
      </c>
      <c r="R88" s="28">
        <v>4</v>
      </c>
      <c r="S88" s="29">
        <v>4</v>
      </c>
      <c r="T88" s="28">
        <v>4</v>
      </c>
    </row>
    <row r="89" spans="3:20" ht="25.5">
      <c r="C89" s="27" t="s">
        <v>41</v>
      </c>
      <c r="D89" s="28">
        <f aca="true" t="shared" si="11" ref="D89:T89">SUM(D87:D88)</f>
        <v>21</v>
      </c>
      <c r="E89" s="29">
        <f t="shared" si="11"/>
        <v>21</v>
      </c>
      <c r="F89" s="28">
        <f t="shared" si="11"/>
        <v>21</v>
      </c>
      <c r="G89" s="29">
        <f t="shared" si="11"/>
        <v>21</v>
      </c>
      <c r="H89" s="28">
        <f t="shared" si="11"/>
        <v>21</v>
      </c>
      <c r="I89" s="29">
        <f t="shared" si="11"/>
        <v>21</v>
      </c>
      <c r="J89" s="28">
        <f t="shared" si="11"/>
        <v>21</v>
      </c>
      <c r="K89" s="29">
        <f t="shared" si="11"/>
        <v>21</v>
      </c>
      <c r="L89" s="28">
        <f t="shared" si="11"/>
        <v>21</v>
      </c>
      <c r="M89" s="29">
        <f t="shared" si="11"/>
        <v>21</v>
      </c>
      <c r="N89" s="28">
        <f t="shared" si="11"/>
        <v>21</v>
      </c>
      <c r="O89" s="29">
        <f t="shared" si="11"/>
        <v>21</v>
      </c>
      <c r="P89" s="28">
        <f t="shared" si="11"/>
        <v>21</v>
      </c>
      <c r="Q89" s="29">
        <f t="shared" si="11"/>
        <v>21</v>
      </c>
      <c r="R89" s="28">
        <f t="shared" si="11"/>
        <v>21</v>
      </c>
      <c r="S89" s="29">
        <f t="shared" si="11"/>
        <v>21</v>
      </c>
      <c r="T89" s="28">
        <f t="shared" si="11"/>
        <v>21</v>
      </c>
    </row>
    <row r="90" spans="3:20" ht="25.5">
      <c r="C90" s="27" t="s">
        <v>42</v>
      </c>
      <c r="D90" s="28">
        <v>8</v>
      </c>
      <c r="E90" s="29">
        <v>8</v>
      </c>
      <c r="F90" s="28">
        <v>8</v>
      </c>
      <c r="G90" s="29">
        <v>8</v>
      </c>
      <c r="H90" s="28">
        <v>8</v>
      </c>
      <c r="I90" s="29">
        <v>8</v>
      </c>
      <c r="J90" s="28">
        <v>10</v>
      </c>
      <c r="K90" s="29">
        <v>10</v>
      </c>
      <c r="L90" s="28">
        <v>10</v>
      </c>
      <c r="M90" s="29">
        <v>10</v>
      </c>
      <c r="N90" s="28">
        <v>10</v>
      </c>
      <c r="O90" s="29">
        <v>10</v>
      </c>
      <c r="P90" s="28">
        <v>10</v>
      </c>
      <c r="Q90" s="29">
        <v>10</v>
      </c>
      <c r="R90" s="28">
        <v>12</v>
      </c>
      <c r="S90" s="29">
        <v>12</v>
      </c>
      <c r="T90" s="28">
        <v>12</v>
      </c>
    </row>
    <row r="91" spans="3:20" ht="25.5">
      <c r="C91" s="27" t="s">
        <v>43</v>
      </c>
      <c r="D91" s="30">
        <v>1.32</v>
      </c>
      <c r="E91" s="31">
        <v>1.32</v>
      </c>
      <c r="F91" s="30">
        <v>1.32</v>
      </c>
      <c r="G91" s="31">
        <v>1.32</v>
      </c>
      <c r="H91" s="30">
        <v>1.32</v>
      </c>
      <c r="I91" s="31">
        <v>1.32</v>
      </c>
      <c r="J91" s="30">
        <v>2.06</v>
      </c>
      <c r="K91" s="31">
        <v>2.06</v>
      </c>
      <c r="L91" s="30">
        <v>2.06</v>
      </c>
      <c r="M91" s="31">
        <v>2.06</v>
      </c>
      <c r="N91" s="30">
        <v>2.06</v>
      </c>
      <c r="O91" s="31">
        <v>2.06</v>
      </c>
      <c r="P91" s="30">
        <v>2.06</v>
      </c>
      <c r="Q91" s="31">
        <v>2.06</v>
      </c>
      <c r="R91" s="30">
        <v>2.96</v>
      </c>
      <c r="S91" s="31">
        <v>2.96</v>
      </c>
      <c r="T91" s="30">
        <v>2.96</v>
      </c>
    </row>
    <row r="92" spans="3:20" ht="25.5">
      <c r="C92" s="27" t="s">
        <v>44</v>
      </c>
      <c r="D92" s="28">
        <v>178</v>
      </c>
      <c r="E92" s="29">
        <v>178</v>
      </c>
      <c r="F92" s="28">
        <v>178</v>
      </c>
      <c r="G92" s="29">
        <v>178</v>
      </c>
      <c r="H92" s="28">
        <v>178</v>
      </c>
      <c r="I92" s="29">
        <v>178</v>
      </c>
      <c r="J92" s="28">
        <v>178</v>
      </c>
      <c r="K92" s="29">
        <v>178</v>
      </c>
      <c r="L92" s="28">
        <v>178</v>
      </c>
      <c r="M92" s="29">
        <v>178</v>
      </c>
      <c r="N92" s="28">
        <v>178</v>
      </c>
      <c r="O92" s="29">
        <v>178</v>
      </c>
      <c r="P92" s="28">
        <v>178</v>
      </c>
      <c r="Q92" s="29">
        <v>178</v>
      </c>
      <c r="R92" s="28">
        <v>178</v>
      </c>
      <c r="S92" s="29">
        <v>178</v>
      </c>
      <c r="T92" s="28">
        <v>178</v>
      </c>
    </row>
    <row r="93" spans="3:20" ht="25.5">
      <c r="C93" s="27" t="s">
        <v>45</v>
      </c>
      <c r="D93" s="30">
        <v>0.067</v>
      </c>
      <c r="E93" s="31">
        <v>0.067</v>
      </c>
      <c r="F93" s="30">
        <v>0.067</v>
      </c>
      <c r="G93" s="31">
        <v>0.067</v>
      </c>
      <c r="H93" s="30">
        <v>0.067</v>
      </c>
      <c r="I93" s="31">
        <v>0.067</v>
      </c>
      <c r="J93" s="30">
        <v>0.067</v>
      </c>
      <c r="K93" s="31">
        <v>0.067</v>
      </c>
      <c r="L93" s="30">
        <v>0.067</v>
      </c>
      <c r="M93" s="31">
        <v>0.067</v>
      </c>
      <c r="N93" s="30">
        <v>0.067</v>
      </c>
      <c r="O93" s="31">
        <v>0.067</v>
      </c>
      <c r="P93" s="30">
        <v>0.067</v>
      </c>
      <c r="Q93" s="31">
        <v>0.067</v>
      </c>
      <c r="R93" s="30">
        <v>0.067</v>
      </c>
      <c r="S93" s="31">
        <v>0.067</v>
      </c>
      <c r="T93" s="30">
        <v>0.067</v>
      </c>
    </row>
    <row r="94" spans="3:20" ht="25.5">
      <c r="C94" s="27" t="s">
        <v>46</v>
      </c>
      <c r="D94" s="30">
        <v>0.35100000000000003</v>
      </c>
      <c r="E94" s="31">
        <v>0.35100000000000003</v>
      </c>
      <c r="F94" s="30">
        <v>0.35100000000000003</v>
      </c>
      <c r="G94" s="31">
        <v>0.35100000000000003</v>
      </c>
      <c r="H94" s="30">
        <v>0.35100000000000003</v>
      </c>
      <c r="I94" s="31">
        <v>0.35100000000000003</v>
      </c>
      <c r="J94" s="30">
        <v>0.35100000000000003</v>
      </c>
      <c r="K94" s="31">
        <v>0.35100000000000003</v>
      </c>
      <c r="L94" s="30">
        <v>0.35100000000000003</v>
      </c>
      <c r="M94" s="31">
        <v>0.35100000000000003</v>
      </c>
      <c r="N94" s="30">
        <v>0.35100000000000003</v>
      </c>
      <c r="O94" s="31">
        <v>0.35100000000000003</v>
      </c>
      <c r="P94" s="30">
        <v>0.35100000000000003</v>
      </c>
      <c r="Q94" s="31">
        <v>0.35100000000000003</v>
      </c>
      <c r="R94" s="30">
        <v>0.35100000000000003</v>
      </c>
      <c r="S94" s="31">
        <v>0.35100000000000003</v>
      </c>
      <c r="T94" s="30">
        <v>0.35100000000000003</v>
      </c>
    </row>
    <row r="95" spans="3:20" ht="12.75"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3:20" ht="25.5">
      <c r="C96" s="34" t="s">
        <v>47</v>
      </c>
      <c r="D96" s="35">
        <v>200</v>
      </c>
      <c r="E96" s="36">
        <v>250</v>
      </c>
      <c r="F96" s="35">
        <v>300</v>
      </c>
      <c r="G96" s="36">
        <v>350</v>
      </c>
      <c r="H96" s="35">
        <v>400</v>
      </c>
      <c r="I96" s="36">
        <v>450</v>
      </c>
      <c r="J96" s="35">
        <v>500</v>
      </c>
      <c r="K96" s="36">
        <v>550</v>
      </c>
      <c r="L96" s="35">
        <v>600</v>
      </c>
      <c r="M96" s="36">
        <v>650</v>
      </c>
      <c r="N96" s="35">
        <v>700</v>
      </c>
      <c r="O96" s="36">
        <v>750</v>
      </c>
      <c r="P96" s="35">
        <v>800</v>
      </c>
      <c r="Q96" s="36">
        <v>850</v>
      </c>
      <c r="R96" s="35">
        <v>900</v>
      </c>
      <c r="S96" s="36">
        <v>950</v>
      </c>
      <c r="T96" s="35">
        <v>1000</v>
      </c>
    </row>
    <row r="101" spans="3:20" ht="25.5">
      <c r="C101" s="27" t="s">
        <v>37</v>
      </c>
      <c r="D101" s="28">
        <v>13</v>
      </c>
      <c r="E101" s="29">
        <v>13</v>
      </c>
      <c r="F101" s="28">
        <v>13</v>
      </c>
      <c r="G101" s="29">
        <v>13</v>
      </c>
      <c r="H101" s="28">
        <v>13</v>
      </c>
      <c r="I101" s="29">
        <v>13</v>
      </c>
      <c r="J101" s="28">
        <v>13</v>
      </c>
      <c r="K101" s="29">
        <v>13</v>
      </c>
      <c r="L101" s="28">
        <v>13</v>
      </c>
      <c r="M101" s="29">
        <v>13</v>
      </c>
      <c r="N101" s="28">
        <v>13</v>
      </c>
      <c r="O101" s="29">
        <v>13</v>
      </c>
      <c r="P101" s="28">
        <v>13</v>
      </c>
      <c r="Q101" s="29">
        <v>13</v>
      </c>
      <c r="R101" s="28">
        <v>13</v>
      </c>
      <c r="S101" s="29">
        <v>13</v>
      </c>
      <c r="T101" s="28">
        <v>13</v>
      </c>
    </row>
    <row r="102" spans="3:20" ht="25.5">
      <c r="C102" s="27" t="s">
        <v>38</v>
      </c>
      <c r="D102" s="28">
        <v>4</v>
      </c>
      <c r="E102" s="29">
        <v>4</v>
      </c>
      <c r="F102" s="28">
        <v>4</v>
      </c>
      <c r="G102" s="29">
        <v>4</v>
      </c>
      <c r="H102" s="28">
        <v>4</v>
      </c>
      <c r="I102" s="29">
        <v>4</v>
      </c>
      <c r="J102" s="28">
        <v>4</v>
      </c>
      <c r="K102" s="29">
        <v>4</v>
      </c>
      <c r="L102" s="28">
        <v>4</v>
      </c>
      <c r="M102" s="29">
        <v>4</v>
      </c>
      <c r="N102" s="28">
        <v>4</v>
      </c>
      <c r="O102" s="29">
        <v>4</v>
      </c>
      <c r="P102" s="28">
        <v>4</v>
      </c>
      <c r="Q102" s="29">
        <v>4</v>
      </c>
      <c r="R102" s="28">
        <v>4</v>
      </c>
      <c r="S102" s="29">
        <v>4</v>
      </c>
      <c r="T102" s="28">
        <v>4</v>
      </c>
    </row>
    <row r="103" spans="3:20" ht="25.5">
      <c r="C103" s="27" t="s">
        <v>39</v>
      </c>
      <c r="D103" s="28">
        <f aca="true" t="shared" si="12" ref="D103:T103">+D102+D101</f>
        <v>17</v>
      </c>
      <c r="E103" s="29">
        <f t="shared" si="12"/>
        <v>17</v>
      </c>
      <c r="F103" s="28">
        <f t="shared" si="12"/>
        <v>17</v>
      </c>
      <c r="G103" s="29">
        <f t="shared" si="12"/>
        <v>17</v>
      </c>
      <c r="H103" s="28">
        <f t="shared" si="12"/>
        <v>17</v>
      </c>
      <c r="I103" s="29">
        <f t="shared" si="12"/>
        <v>17</v>
      </c>
      <c r="J103" s="28">
        <f t="shared" si="12"/>
        <v>17</v>
      </c>
      <c r="K103" s="29">
        <f t="shared" si="12"/>
        <v>17</v>
      </c>
      <c r="L103" s="28">
        <f t="shared" si="12"/>
        <v>17</v>
      </c>
      <c r="M103" s="29">
        <f t="shared" si="12"/>
        <v>17</v>
      </c>
      <c r="N103" s="28">
        <f t="shared" si="12"/>
        <v>17</v>
      </c>
      <c r="O103" s="29">
        <f t="shared" si="12"/>
        <v>17</v>
      </c>
      <c r="P103" s="28">
        <f t="shared" si="12"/>
        <v>17</v>
      </c>
      <c r="Q103" s="29">
        <f t="shared" si="12"/>
        <v>17</v>
      </c>
      <c r="R103" s="28">
        <f t="shared" si="12"/>
        <v>17</v>
      </c>
      <c r="S103" s="29">
        <f t="shared" si="12"/>
        <v>17</v>
      </c>
      <c r="T103" s="28">
        <f t="shared" si="12"/>
        <v>17</v>
      </c>
    </row>
    <row r="104" spans="3:20" ht="25.5">
      <c r="C104" s="27" t="s">
        <v>40</v>
      </c>
      <c r="D104" s="28">
        <v>4</v>
      </c>
      <c r="E104" s="29">
        <v>4</v>
      </c>
      <c r="F104" s="28">
        <v>4</v>
      </c>
      <c r="G104" s="29">
        <v>4</v>
      </c>
      <c r="H104" s="28">
        <v>4</v>
      </c>
      <c r="I104" s="29">
        <v>4</v>
      </c>
      <c r="J104" s="28">
        <v>4</v>
      </c>
      <c r="K104" s="29">
        <v>4</v>
      </c>
      <c r="L104" s="28">
        <v>4</v>
      </c>
      <c r="M104" s="29">
        <v>4</v>
      </c>
      <c r="N104" s="28">
        <v>4</v>
      </c>
      <c r="O104" s="29">
        <v>4</v>
      </c>
      <c r="P104" s="28">
        <v>4</v>
      </c>
      <c r="Q104" s="29">
        <v>4</v>
      </c>
      <c r="R104" s="28">
        <v>4</v>
      </c>
      <c r="S104" s="29">
        <v>4</v>
      </c>
      <c r="T104" s="28">
        <v>4</v>
      </c>
    </row>
    <row r="105" spans="3:20" ht="25.5">
      <c r="C105" s="27" t="s">
        <v>41</v>
      </c>
      <c r="D105" s="28">
        <f aca="true" t="shared" si="13" ref="D105:T105">SUM(D103:D104)</f>
        <v>21</v>
      </c>
      <c r="E105" s="29">
        <f t="shared" si="13"/>
        <v>21</v>
      </c>
      <c r="F105" s="28">
        <f t="shared" si="13"/>
        <v>21</v>
      </c>
      <c r="G105" s="29">
        <f t="shared" si="13"/>
        <v>21</v>
      </c>
      <c r="H105" s="28">
        <f t="shared" si="13"/>
        <v>21</v>
      </c>
      <c r="I105" s="29">
        <f t="shared" si="13"/>
        <v>21</v>
      </c>
      <c r="J105" s="28">
        <f t="shared" si="13"/>
        <v>21</v>
      </c>
      <c r="K105" s="29">
        <f t="shared" si="13"/>
        <v>21</v>
      </c>
      <c r="L105" s="28">
        <f t="shared" si="13"/>
        <v>21</v>
      </c>
      <c r="M105" s="29">
        <f t="shared" si="13"/>
        <v>21</v>
      </c>
      <c r="N105" s="28">
        <f t="shared" si="13"/>
        <v>21</v>
      </c>
      <c r="O105" s="29">
        <f t="shared" si="13"/>
        <v>21</v>
      </c>
      <c r="P105" s="28">
        <f t="shared" si="13"/>
        <v>21</v>
      </c>
      <c r="Q105" s="29">
        <f t="shared" si="13"/>
        <v>21</v>
      </c>
      <c r="R105" s="28">
        <f t="shared" si="13"/>
        <v>21</v>
      </c>
      <c r="S105" s="29">
        <f t="shared" si="13"/>
        <v>21</v>
      </c>
      <c r="T105" s="28">
        <f t="shared" si="13"/>
        <v>21</v>
      </c>
    </row>
    <row r="106" spans="3:20" ht="25.5">
      <c r="C106" s="27" t="s">
        <v>42</v>
      </c>
      <c r="D106" s="28">
        <v>8</v>
      </c>
      <c r="E106" s="29">
        <v>8</v>
      </c>
      <c r="F106" s="28">
        <v>10</v>
      </c>
      <c r="G106" s="29">
        <v>10</v>
      </c>
      <c r="H106" s="28">
        <v>10</v>
      </c>
      <c r="I106" s="29">
        <v>10</v>
      </c>
      <c r="J106" s="28">
        <v>10</v>
      </c>
      <c r="K106" s="29">
        <v>10</v>
      </c>
      <c r="L106" s="28">
        <v>10</v>
      </c>
      <c r="M106" s="29">
        <v>10</v>
      </c>
      <c r="N106" s="28">
        <v>10</v>
      </c>
      <c r="O106" s="29">
        <v>10</v>
      </c>
      <c r="P106" s="28">
        <v>12</v>
      </c>
      <c r="Q106" s="29">
        <v>12</v>
      </c>
      <c r="R106" s="28">
        <v>14</v>
      </c>
      <c r="S106" s="29">
        <v>14</v>
      </c>
      <c r="T106" s="28">
        <v>14</v>
      </c>
    </row>
    <row r="107" spans="3:20" ht="25.5">
      <c r="C107" s="27" t="s">
        <v>43</v>
      </c>
      <c r="D107" s="30">
        <v>1.32</v>
      </c>
      <c r="E107" s="31">
        <v>1.32</v>
      </c>
      <c r="F107" s="30">
        <v>2.06</v>
      </c>
      <c r="G107" s="31">
        <v>2.06</v>
      </c>
      <c r="H107" s="30">
        <v>2.06</v>
      </c>
      <c r="I107" s="31">
        <v>2.06</v>
      </c>
      <c r="J107" s="30">
        <v>2.06</v>
      </c>
      <c r="K107" s="31">
        <v>2.06</v>
      </c>
      <c r="L107" s="30">
        <v>2.06</v>
      </c>
      <c r="M107" s="31">
        <v>2.06</v>
      </c>
      <c r="N107" s="30">
        <v>2.06</v>
      </c>
      <c r="O107" s="31">
        <v>2.06</v>
      </c>
      <c r="P107" s="30">
        <v>2.96</v>
      </c>
      <c r="Q107" s="31">
        <v>2.96</v>
      </c>
      <c r="R107" s="30">
        <v>4.03</v>
      </c>
      <c r="S107" s="31">
        <v>4.03</v>
      </c>
      <c r="T107" s="30">
        <v>4.03</v>
      </c>
    </row>
    <row r="108" spans="3:20" ht="25.5">
      <c r="C108" s="27" t="s">
        <v>44</v>
      </c>
      <c r="D108" s="28">
        <v>178</v>
      </c>
      <c r="E108" s="29">
        <v>178</v>
      </c>
      <c r="F108" s="28">
        <v>178</v>
      </c>
      <c r="G108" s="29">
        <v>178</v>
      </c>
      <c r="H108" s="28">
        <v>178</v>
      </c>
      <c r="I108" s="29">
        <v>178</v>
      </c>
      <c r="J108" s="28">
        <v>178</v>
      </c>
      <c r="K108" s="29">
        <v>178</v>
      </c>
      <c r="L108" s="28">
        <v>178</v>
      </c>
      <c r="M108" s="29">
        <v>178</v>
      </c>
      <c r="N108" s="28">
        <v>178</v>
      </c>
      <c r="O108" s="29">
        <v>178</v>
      </c>
      <c r="P108" s="28">
        <v>178</v>
      </c>
      <c r="Q108" s="29">
        <v>178</v>
      </c>
      <c r="R108" s="28">
        <v>178</v>
      </c>
      <c r="S108" s="29">
        <v>178</v>
      </c>
      <c r="T108" s="28">
        <v>178</v>
      </c>
    </row>
    <row r="109" spans="3:20" ht="25.5">
      <c r="C109" s="27" t="s">
        <v>45</v>
      </c>
      <c r="D109" s="30">
        <v>0.067</v>
      </c>
      <c r="E109" s="31">
        <v>0.067</v>
      </c>
      <c r="F109" s="30">
        <v>0.067</v>
      </c>
      <c r="G109" s="31">
        <v>0.067</v>
      </c>
      <c r="H109" s="30">
        <v>0.067</v>
      </c>
      <c r="I109" s="31">
        <v>0.067</v>
      </c>
      <c r="J109" s="30">
        <v>0.067</v>
      </c>
      <c r="K109" s="31">
        <v>0.067</v>
      </c>
      <c r="L109" s="30">
        <v>0.067</v>
      </c>
      <c r="M109" s="31">
        <v>0.067</v>
      </c>
      <c r="N109" s="30">
        <v>0.067</v>
      </c>
      <c r="O109" s="31">
        <v>0.067</v>
      </c>
      <c r="P109" s="30">
        <v>0.067</v>
      </c>
      <c r="Q109" s="31">
        <v>0.067</v>
      </c>
      <c r="R109" s="30">
        <v>0.067</v>
      </c>
      <c r="S109" s="31">
        <v>0.067</v>
      </c>
      <c r="T109" s="30">
        <v>0.067</v>
      </c>
    </row>
    <row r="110" spans="3:20" ht="25.5">
      <c r="C110" s="27" t="s">
        <v>46</v>
      </c>
      <c r="D110" s="30">
        <v>0.35100000000000003</v>
      </c>
      <c r="E110" s="31">
        <v>0.35100000000000003</v>
      </c>
      <c r="F110" s="30">
        <v>0.35100000000000003</v>
      </c>
      <c r="G110" s="31">
        <v>0.35100000000000003</v>
      </c>
      <c r="H110" s="30">
        <v>0.35100000000000003</v>
      </c>
      <c r="I110" s="31">
        <v>0.35100000000000003</v>
      </c>
      <c r="J110" s="30">
        <v>0.35100000000000003</v>
      </c>
      <c r="K110" s="31">
        <v>0.35100000000000003</v>
      </c>
      <c r="L110" s="30">
        <v>0.35100000000000003</v>
      </c>
      <c r="M110" s="31">
        <v>0.35100000000000003</v>
      </c>
      <c r="N110" s="30">
        <v>0.35100000000000003</v>
      </c>
      <c r="O110" s="31">
        <v>0.35100000000000003</v>
      </c>
      <c r="P110" s="30">
        <v>0.35100000000000003</v>
      </c>
      <c r="Q110" s="31">
        <v>0.35100000000000003</v>
      </c>
      <c r="R110" s="30">
        <v>0.35100000000000003</v>
      </c>
      <c r="S110" s="31">
        <v>0.35100000000000003</v>
      </c>
      <c r="T110" s="30">
        <v>0.35100000000000003</v>
      </c>
    </row>
    <row r="111" spans="3:20" ht="12.75"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3:20" ht="25.5">
      <c r="C112" s="34" t="s">
        <v>47</v>
      </c>
      <c r="D112" s="35">
        <v>200</v>
      </c>
      <c r="E112" s="36">
        <v>250</v>
      </c>
      <c r="F112" s="35">
        <v>300</v>
      </c>
      <c r="G112" s="36">
        <v>350</v>
      </c>
      <c r="H112" s="35">
        <v>400</v>
      </c>
      <c r="I112" s="36">
        <v>450</v>
      </c>
      <c r="J112" s="35">
        <v>500</v>
      </c>
      <c r="K112" s="36">
        <v>550</v>
      </c>
      <c r="L112" s="35">
        <v>600</v>
      </c>
      <c r="M112" s="36">
        <v>650</v>
      </c>
      <c r="N112" s="35">
        <v>700</v>
      </c>
      <c r="O112" s="36">
        <v>750</v>
      </c>
      <c r="P112" s="35">
        <v>800</v>
      </c>
      <c r="Q112" s="36">
        <v>850</v>
      </c>
      <c r="R112" s="35">
        <v>900</v>
      </c>
      <c r="S112" s="36">
        <v>950</v>
      </c>
      <c r="T112" s="35">
        <v>1000</v>
      </c>
    </row>
    <row r="117" spans="3:20" ht="25.5">
      <c r="C117" s="27" t="s">
        <v>37</v>
      </c>
      <c r="D117" s="28">
        <v>13</v>
      </c>
      <c r="E117" s="29">
        <v>13</v>
      </c>
      <c r="F117" s="28">
        <v>13</v>
      </c>
      <c r="G117" s="29">
        <v>13</v>
      </c>
      <c r="H117" s="28">
        <v>13</v>
      </c>
      <c r="I117" s="29">
        <v>13</v>
      </c>
      <c r="J117" s="28">
        <v>13</v>
      </c>
      <c r="K117" s="29">
        <v>13</v>
      </c>
      <c r="L117" s="28">
        <v>13</v>
      </c>
      <c r="M117" s="29">
        <v>13</v>
      </c>
      <c r="N117" s="28">
        <v>13</v>
      </c>
      <c r="O117" s="29">
        <v>13</v>
      </c>
      <c r="P117" s="28">
        <v>13</v>
      </c>
      <c r="Q117" s="29">
        <v>13</v>
      </c>
      <c r="R117" s="28">
        <v>13</v>
      </c>
      <c r="S117" s="29">
        <v>13</v>
      </c>
      <c r="T117" s="28">
        <v>13</v>
      </c>
    </row>
    <row r="118" spans="3:20" ht="25.5">
      <c r="C118" s="27" t="s">
        <v>38</v>
      </c>
      <c r="D118" s="28">
        <v>4</v>
      </c>
      <c r="E118" s="29">
        <v>4</v>
      </c>
      <c r="F118" s="28">
        <v>4</v>
      </c>
      <c r="G118" s="29">
        <v>4</v>
      </c>
      <c r="H118" s="28">
        <v>4</v>
      </c>
      <c r="I118" s="29">
        <v>4</v>
      </c>
      <c r="J118" s="28">
        <v>4</v>
      </c>
      <c r="K118" s="29">
        <v>4</v>
      </c>
      <c r="L118" s="28">
        <v>4</v>
      </c>
      <c r="M118" s="29">
        <v>4</v>
      </c>
      <c r="N118" s="28">
        <v>4</v>
      </c>
      <c r="O118" s="29">
        <v>4</v>
      </c>
      <c r="P118" s="28">
        <v>4</v>
      </c>
      <c r="Q118" s="29">
        <v>4</v>
      </c>
      <c r="R118" s="28">
        <v>4</v>
      </c>
      <c r="S118" s="29">
        <v>4</v>
      </c>
      <c r="T118" s="28">
        <v>4</v>
      </c>
    </row>
    <row r="119" spans="3:20" ht="25.5">
      <c r="C119" s="27" t="s">
        <v>39</v>
      </c>
      <c r="D119" s="28">
        <f aca="true" t="shared" si="14" ref="D119:T119">+D118+D117</f>
        <v>17</v>
      </c>
      <c r="E119" s="29">
        <f t="shared" si="14"/>
        <v>17</v>
      </c>
      <c r="F119" s="28">
        <f t="shared" si="14"/>
        <v>17</v>
      </c>
      <c r="G119" s="29">
        <f t="shared" si="14"/>
        <v>17</v>
      </c>
      <c r="H119" s="28">
        <f t="shared" si="14"/>
        <v>17</v>
      </c>
      <c r="I119" s="29">
        <f t="shared" si="14"/>
        <v>17</v>
      </c>
      <c r="J119" s="28">
        <f t="shared" si="14"/>
        <v>17</v>
      </c>
      <c r="K119" s="29">
        <f t="shared" si="14"/>
        <v>17</v>
      </c>
      <c r="L119" s="28">
        <f t="shared" si="14"/>
        <v>17</v>
      </c>
      <c r="M119" s="29">
        <f t="shared" si="14"/>
        <v>17</v>
      </c>
      <c r="N119" s="28">
        <f t="shared" si="14"/>
        <v>17</v>
      </c>
      <c r="O119" s="29">
        <f t="shared" si="14"/>
        <v>17</v>
      </c>
      <c r="P119" s="28">
        <f t="shared" si="14"/>
        <v>17</v>
      </c>
      <c r="Q119" s="29">
        <f t="shared" si="14"/>
        <v>17</v>
      </c>
      <c r="R119" s="28">
        <f t="shared" si="14"/>
        <v>17</v>
      </c>
      <c r="S119" s="29">
        <f t="shared" si="14"/>
        <v>17</v>
      </c>
      <c r="T119" s="28">
        <f t="shared" si="14"/>
        <v>17</v>
      </c>
    </row>
    <row r="120" spans="3:20" ht="25.5">
      <c r="C120" s="27" t="s">
        <v>40</v>
      </c>
      <c r="D120" s="28">
        <v>4</v>
      </c>
      <c r="E120" s="29">
        <v>4</v>
      </c>
      <c r="F120" s="28">
        <v>4</v>
      </c>
      <c r="G120" s="29">
        <v>4</v>
      </c>
      <c r="H120" s="28">
        <v>4</v>
      </c>
      <c r="I120" s="29">
        <v>4</v>
      </c>
      <c r="J120" s="28">
        <v>4</v>
      </c>
      <c r="K120" s="29">
        <v>4</v>
      </c>
      <c r="L120" s="28">
        <v>4</v>
      </c>
      <c r="M120" s="29">
        <v>4</v>
      </c>
      <c r="N120" s="28">
        <v>4</v>
      </c>
      <c r="O120" s="29">
        <v>4</v>
      </c>
      <c r="P120" s="28">
        <v>4</v>
      </c>
      <c r="Q120" s="29">
        <v>4</v>
      </c>
      <c r="R120" s="28">
        <v>4</v>
      </c>
      <c r="S120" s="29">
        <v>4</v>
      </c>
      <c r="T120" s="28">
        <v>4</v>
      </c>
    </row>
    <row r="121" spans="3:20" ht="25.5">
      <c r="C121" s="27" t="s">
        <v>41</v>
      </c>
      <c r="D121" s="28">
        <f aca="true" t="shared" si="15" ref="D121:T121">SUM(D119:D120)</f>
        <v>21</v>
      </c>
      <c r="E121" s="29">
        <f t="shared" si="15"/>
        <v>21</v>
      </c>
      <c r="F121" s="28">
        <f t="shared" si="15"/>
        <v>21</v>
      </c>
      <c r="G121" s="29">
        <f t="shared" si="15"/>
        <v>21</v>
      </c>
      <c r="H121" s="28">
        <f t="shared" si="15"/>
        <v>21</v>
      </c>
      <c r="I121" s="29">
        <f t="shared" si="15"/>
        <v>21</v>
      </c>
      <c r="J121" s="28">
        <f t="shared" si="15"/>
        <v>21</v>
      </c>
      <c r="K121" s="29">
        <f t="shared" si="15"/>
        <v>21</v>
      </c>
      <c r="L121" s="28">
        <f t="shared" si="15"/>
        <v>21</v>
      </c>
      <c r="M121" s="29">
        <f t="shared" si="15"/>
        <v>21</v>
      </c>
      <c r="N121" s="28">
        <f t="shared" si="15"/>
        <v>21</v>
      </c>
      <c r="O121" s="29">
        <f t="shared" si="15"/>
        <v>21</v>
      </c>
      <c r="P121" s="28">
        <f t="shared" si="15"/>
        <v>21</v>
      </c>
      <c r="Q121" s="29">
        <f t="shared" si="15"/>
        <v>21</v>
      </c>
      <c r="R121" s="28">
        <f t="shared" si="15"/>
        <v>21</v>
      </c>
      <c r="S121" s="29">
        <f t="shared" si="15"/>
        <v>21</v>
      </c>
      <c r="T121" s="28">
        <f t="shared" si="15"/>
        <v>21</v>
      </c>
    </row>
    <row r="122" spans="3:20" ht="25.5">
      <c r="C122" s="27" t="s">
        <v>42</v>
      </c>
      <c r="D122" s="28">
        <v>10</v>
      </c>
      <c r="E122" s="29">
        <v>10</v>
      </c>
      <c r="F122" s="28">
        <v>10</v>
      </c>
      <c r="G122" s="29">
        <v>10</v>
      </c>
      <c r="H122" s="28">
        <v>10</v>
      </c>
      <c r="I122" s="29">
        <v>10</v>
      </c>
      <c r="J122" s="28">
        <v>12</v>
      </c>
      <c r="K122" s="29">
        <v>12</v>
      </c>
      <c r="L122" s="28">
        <v>12</v>
      </c>
      <c r="M122" s="29">
        <v>12</v>
      </c>
      <c r="N122" s="28">
        <v>12</v>
      </c>
      <c r="O122" s="29">
        <v>14</v>
      </c>
      <c r="P122" s="28">
        <v>14</v>
      </c>
      <c r="Q122" s="29">
        <v>14</v>
      </c>
      <c r="R122" s="28">
        <v>16</v>
      </c>
      <c r="S122" s="29">
        <v>16</v>
      </c>
      <c r="T122" s="28">
        <v>16</v>
      </c>
    </row>
    <row r="123" spans="3:20" ht="25.5">
      <c r="C123" s="27" t="s">
        <v>43</v>
      </c>
      <c r="D123" s="30">
        <v>2.06</v>
      </c>
      <c r="E123" s="31">
        <v>2.06</v>
      </c>
      <c r="F123" s="30">
        <v>2.06</v>
      </c>
      <c r="G123" s="31">
        <v>2.06</v>
      </c>
      <c r="H123" s="30">
        <v>2.06</v>
      </c>
      <c r="I123" s="31">
        <v>2.06</v>
      </c>
      <c r="J123" s="30">
        <v>2.96</v>
      </c>
      <c r="K123" s="31">
        <v>2.96</v>
      </c>
      <c r="L123" s="30">
        <v>2.96</v>
      </c>
      <c r="M123" s="31">
        <v>2.96</v>
      </c>
      <c r="N123" s="30">
        <v>2.96</v>
      </c>
      <c r="O123" s="31">
        <v>4.03</v>
      </c>
      <c r="P123" s="30">
        <v>4.03</v>
      </c>
      <c r="Q123" s="31">
        <v>4.03</v>
      </c>
      <c r="R123" s="30">
        <v>5.26</v>
      </c>
      <c r="S123" s="31">
        <v>5.26</v>
      </c>
      <c r="T123" s="30">
        <v>5.26</v>
      </c>
    </row>
    <row r="124" spans="3:20" ht="25.5">
      <c r="C124" s="27" t="s">
        <v>44</v>
      </c>
      <c r="D124" s="28">
        <v>178</v>
      </c>
      <c r="E124" s="29">
        <v>178</v>
      </c>
      <c r="F124" s="28">
        <v>178</v>
      </c>
      <c r="G124" s="29">
        <v>178</v>
      </c>
      <c r="H124" s="28">
        <v>178</v>
      </c>
      <c r="I124" s="29">
        <v>178</v>
      </c>
      <c r="J124" s="28">
        <v>178</v>
      </c>
      <c r="K124" s="29">
        <v>178</v>
      </c>
      <c r="L124" s="28">
        <v>178</v>
      </c>
      <c r="M124" s="29">
        <v>178</v>
      </c>
      <c r="N124" s="28">
        <v>178</v>
      </c>
      <c r="O124" s="29">
        <v>178</v>
      </c>
      <c r="P124" s="28">
        <v>178</v>
      </c>
      <c r="Q124" s="29">
        <v>178</v>
      </c>
      <c r="R124" s="28">
        <v>178</v>
      </c>
      <c r="S124" s="29">
        <v>178</v>
      </c>
      <c r="T124" s="28">
        <v>178</v>
      </c>
    </row>
    <row r="125" spans="3:20" ht="25.5">
      <c r="C125" s="27" t="s">
        <v>45</v>
      </c>
      <c r="D125" s="30">
        <v>0.067</v>
      </c>
      <c r="E125" s="31">
        <v>0.067</v>
      </c>
      <c r="F125" s="30">
        <v>0.067</v>
      </c>
      <c r="G125" s="31">
        <v>0.067</v>
      </c>
      <c r="H125" s="30">
        <v>0.067</v>
      </c>
      <c r="I125" s="31">
        <v>0.067</v>
      </c>
      <c r="J125" s="30">
        <v>0.067</v>
      </c>
      <c r="K125" s="31">
        <v>0.067</v>
      </c>
      <c r="L125" s="30">
        <v>0.067</v>
      </c>
      <c r="M125" s="31">
        <v>0.067</v>
      </c>
      <c r="N125" s="30">
        <v>0.067</v>
      </c>
      <c r="O125" s="31">
        <v>0.067</v>
      </c>
      <c r="P125" s="30">
        <v>0.067</v>
      </c>
      <c r="Q125" s="31">
        <v>0.067</v>
      </c>
      <c r="R125" s="30">
        <v>0.067</v>
      </c>
      <c r="S125" s="31">
        <v>0.067</v>
      </c>
      <c r="T125" s="30">
        <v>0.067</v>
      </c>
    </row>
    <row r="126" spans="3:20" ht="25.5">
      <c r="C126" s="27" t="s">
        <v>46</v>
      </c>
      <c r="D126" s="30">
        <v>0.35100000000000003</v>
      </c>
      <c r="E126" s="31">
        <v>0.35100000000000003</v>
      </c>
      <c r="F126" s="30">
        <v>0.35100000000000003</v>
      </c>
      <c r="G126" s="31">
        <v>0.35100000000000003</v>
      </c>
      <c r="H126" s="30">
        <v>0.35100000000000003</v>
      </c>
      <c r="I126" s="31">
        <v>0.35100000000000003</v>
      </c>
      <c r="J126" s="30">
        <v>0.35100000000000003</v>
      </c>
      <c r="K126" s="31">
        <v>0.35100000000000003</v>
      </c>
      <c r="L126" s="30">
        <v>0.35100000000000003</v>
      </c>
      <c r="M126" s="31">
        <v>0.35100000000000003</v>
      </c>
      <c r="N126" s="30">
        <v>0.35100000000000003</v>
      </c>
      <c r="O126" s="31">
        <v>0.35100000000000003</v>
      </c>
      <c r="P126" s="30">
        <v>0.35100000000000003</v>
      </c>
      <c r="Q126" s="31">
        <v>0.35100000000000003</v>
      </c>
      <c r="R126" s="30">
        <v>0.35100000000000003</v>
      </c>
      <c r="S126" s="31">
        <v>0.35100000000000003</v>
      </c>
      <c r="T126" s="30">
        <v>0.35100000000000003</v>
      </c>
    </row>
    <row r="127" spans="3:20" ht="12.75"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3:20" ht="25.5">
      <c r="C128" s="34" t="s">
        <v>47</v>
      </c>
      <c r="D128" s="35">
        <v>200</v>
      </c>
      <c r="E128" s="36">
        <v>250</v>
      </c>
      <c r="F128" s="35">
        <v>300</v>
      </c>
      <c r="G128" s="36">
        <v>350</v>
      </c>
      <c r="H128" s="35">
        <v>400</v>
      </c>
      <c r="I128" s="36">
        <v>450</v>
      </c>
      <c r="J128" s="35">
        <v>500</v>
      </c>
      <c r="K128" s="36">
        <v>550</v>
      </c>
      <c r="L128" s="35">
        <v>600</v>
      </c>
      <c r="M128" s="36">
        <v>650</v>
      </c>
      <c r="N128" s="35">
        <v>700</v>
      </c>
      <c r="O128" s="36">
        <v>750</v>
      </c>
      <c r="P128" s="35">
        <v>800</v>
      </c>
      <c r="Q128" s="36">
        <v>850</v>
      </c>
      <c r="R128" s="35">
        <v>900</v>
      </c>
      <c r="S128" s="36">
        <v>950</v>
      </c>
      <c r="T128" s="35">
        <v>1000</v>
      </c>
    </row>
    <row r="134" spans="3:20" ht="25.5">
      <c r="C134" s="27" t="s">
        <v>37</v>
      </c>
      <c r="D134" s="28">
        <v>13</v>
      </c>
      <c r="E134" s="29">
        <v>13</v>
      </c>
      <c r="F134" s="28">
        <v>13</v>
      </c>
      <c r="G134" s="29">
        <v>13</v>
      </c>
      <c r="H134" s="28">
        <v>13</v>
      </c>
      <c r="I134" s="29">
        <v>13</v>
      </c>
      <c r="J134" s="28">
        <v>13</v>
      </c>
      <c r="K134" s="29">
        <v>13</v>
      </c>
      <c r="L134" s="28">
        <v>13</v>
      </c>
      <c r="M134" s="29">
        <v>13</v>
      </c>
      <c r="N134" s="28">
        <v>13</v>
      </c>
      <c r="O134" s="29">
        <v>13</v>
      </c>
      <c r="P134" s="28">
        <v>13</v>
      </c>
      <c r="Q134" s="29">
        <v>13</v>
      </c>
      <c r="R134" s="28">
        <v>13</v>
      </c>
      <c r="S134" s="29">
        <v>13</v>
      </c>
      <c r="T134" s="28">
        <v>13</v>
      </c>
    </row>
    <row r="135" spans="3:20" ht="25.5">
      <c r="C135" s="27" t="s">
        <v>38</v>
      </c>
      <c r="D135" s="28">
        <v>4</v>
      </c>
      <c r="E135" s="29">
        <v>4</v>
      </c>
      <c r="F135" s="28">
        <v>4</v>
      </c>
      <c r="G135" s="29">
        <v>4</v>
      </c>
      <c r="H135" s="28">
        <v>4</v>
      </c>
      <c r="I135" s="29">
        <v>4</v>
      </c>
      <c r="J135" s="28">
        <v>4</v>
      </c>
      <c r="K135" s="29">
        <v>4</v>
      </c>
      <c r="L135" s="28">
        <v>4</v>
      </c>
      <c r="M135" s="29">
        <v>4</v>
      </c>
      <c r="N135" s="28">
        <v>4</v>
      </c>
      <c r="O135" s="29">
        <v>4</v>
      </c>
      <c r="P135" s="28">
        <v>4</v>
      </c>
      <c r="Q135" s="29">
        <v>4</v>
      </c>
      <c r="R135" s="28">
        <v>4</v>
      </c>
      <c r="S135" s="29">
        <v>4</v>
      </c>
      <c r="T135" s="28">
        <v>4</v>
      </c>
    </row>
    <row r="136" spans="3:20" ht="25.5">
      <c r="C136" s="27" t="s">
        <v>39</v>
      </c>
      <c r="D136" s="28">
        <f aca="true" t="shared" si="16" ref="D136:T136">+D135+D134</f>
        <v>17</v>
      </c>
      <c r="E136" s="29">
        <f t="shared" si="16"/>
        <v>17</v>
      </c>
      <c r="F136" s="28">
        <f t="shared" si="16"/>
        <v>17</v>
      </c>
      <c r="G136" s="29">
        <f t="shared" si="16"/>
        <v>17</v>
      </c>
      <c r="H136" s="28">
        <f t="shared" si="16"/>
        <v>17</v>
      </c>
      <c r="I136" s="29">
        <f t="shared" si="16"/>
        <v>17</v>
      </c>
      <c r="J136" s="28">
        <f t="shared" si="16"/>
        <v>17</v>
      </c>
      <c r="K136" s="29">
        <f t="shared" si="16"/>
        <v>17</v>
      </c>
      <c r="L136" s="28">
        <f t="shared" si="16"/>
        <v>17</v>
      </c>
      <c r="M136" s="29">
        <f t="shared" si="16"/>
        <v>17</v>
      </c>
      <c r="N136" s="28">
        <f t="shared" si="16"/>
        <v>17</v>
      </c>
      <c r="O136" s="29">
        <f t="shared" si="16"/>
        <v>17</v>
      </c>
      <c r="P136" s="28">
        <f t="shared" si="16"/>
        <v>17</v>
      </c>
      <c r="Q136" s="29">
        <f t="shared" si="16"/>
        <v>17</v>
      </c>
      <c r="R136" s="28">
        <f t="shared" si="16"/>
        <v>17</v>
      </c>
      <c r="S136" s="29">
        <f t="shared" si="16"/>
        <v>17</v>
      </c>
      <c r="T136" s="28">
        <f t="shared" si="16"/>
        <v>17</v>
      </c>
    </row>
    <row r="137" spans="3:20" ht="25.5">
      <c r="C137" s="27" t="s">
        <v>40</v>
      </c>
      <c r="D137" s="28">
        <v>4</v>
      </c>
      <c r="E137" s="29">
        <v>4</v>
      </c>
      <c r="F137" s="28">
        <v>4</v>
      </c>
      <c r="G137" s="29">
        <v>4</v>
      </c>
      <c r="H137" s="28">
        <v>4</v>
      </c>
      <c r="I137" s="29">
        <v>4</v>
      </c>
      <c r="J137" s="28">
        <v>4</v>
      </c>
      <c r="K137" s="29">
        <v>4</v>
      </c>
      <c r="L137" s="28">
        <v>4</v>
      </c>
      <c r="M137" s="29">
        <v>4</v>
      </c>
      <c r="N137" s="28">
        <v>4</v>
      </c>
      <c r="O137" s="29">
        <v>4</v>
      </c>
      <c r="P137" s="28">
        <v>4</v>
      </c>
      <c r="Q137" s="29">
        <v>4</v>
      </c>
      <c r="R137" s="28">
        <v>4</v>
      </c>
      <c r="S137" s="29">
        <v>4</v>
      </c>
      <c r="T137" s="28">
        <v>4</v>
      </c>
    </row>
    <row r="138" spans="3:20" ht="25.5">
      <c r="C138" s="27" t="s">
        <v>41</v>
      </c>
      <c r="D138" s="28">
        <f aca="true" t="shared" si="17" ref="D138:T138">SUM(D136:D137)</f>
        <v>21</v>
      </c>
      <c r="E138" s="29">
        <f t="shared" si="17"/>
        <v>21</v>
      </c>
      <c r="F138" s="28">
        <f t="shared" si="17"/>
        <v>21</v>
      </c>
      <c r="G138" s="29">
        <f t="shared" si="17"/>
        <v>21</v>
      </c>
      <c r="H138" s="28">
        <f t="shared" si="17"/>
        <v>21</v>
      </c>
      <c r="I138" s="29">
        <f t="shared" si="17"/>
        <v>21</v>
      </c>
      <c r="J138" s="28">
        <f t="shared" si="17"/>
        <v>21</v>
      </c>
      <c r="K138" s="29">
        <f t="shared" si="17"/>
        <v>21</v>
      </c>
      <c r="L138" s="28">
        <f t="shared" si="17"/>
        <v>21</v>
      </c>
      <c r="M138" s="29">
        <f t="shared" si="17"/>
        <v>21</v>
      </c>
      <c r="N138" s="28">
        <f t="shared" si="17"/>
        <v>21</v>
      </c>
      <c r="O138" s="29">
        <f t="shared" si="17"/>
        <v>21</v>
      </c>
      <c r="P138" s="28">
        <f t="shared" si="17"/>
        <v>21</v>
      </c>
      <c r="Q138" s="29">
        <f t="shared" si="17"/>
        <v>21</v>
      </c>
      <c r="R138" s="28">
        <f t="shared" si="17"/>
        <v>21</v>
      </c>
      <c r="S138" s="29">
        <f t="shared" si="17"/>
        <v>21</v>
      </c>
      <c r="T138" s="28">
        <f t="shared" si="17"/>
        <v>21</v>
      </c>
    </row>
    <row r="139" spans="3:20" ht="25.5">
      <c r="C139" s="27" t="s">
        <v>42</v>
      </c>
      <c r="D139" s="28">
        <v>10</v>
      </c>
      <c r="E139" s="29">
        <v>12</v>
      </c>
      <c r="F139" s="28">
        <v>12</v>
      </c>
      <c r="G139" s="29">
        <v>12</v>
      </c>
      <c r="H139" s="28">
        <v>12</v>
      </c>
      <c r="I139" s="29">
        <v>14</v>
      </c>
      <c r="J139" s="28">
        <v>14</v>
      </c>
      <c r="K139" s="29">
        <v>14</v>
      </c>
      <c r="L139" s="28">
        <v>14</v>
      </c>
      <c r="M139" s="29">
        <v>16</v>
      </c>
      <c r="N139" s="28">
        <v>16</v>
      </c>
      <c r="O139" s="29">
        <v>16</v>
      </c>
      <c r="P139" s="28">
        <v>16</v>
      </c>
      <c r="Q139" s="29">
        <v>16</v>
      </c>
      <c r="R139" s="28">
        <v>18</v>
      </c>
      <c r="S139" s="29">
        <v>18</v>
      </c>
      <c r="T139" s="28">
        <v>18</v>
      </c>
    </row>
    <row r="140" spans="3:20" ht="25.5">
      <c r="C140" s="27" t="s">
        <v>43</v>
      </c>
      <c r="D140" s="30">
        <v>2.06</v>
      </c>
      <c r="E140" s="31">
        <v>2.96</v>
      </c>
      <c r="F140" s="30">
        <v>2.96</v>
      </c>
      <c r="G140" s="31">
        <v>2.96</v>
      </c>
      <c r="H140" s="30">
        <v>2.96</v>
      </c>
      <c r="I140" s="31">
        <v>4.03</v>
      </c>
      <c r="J140" s="30">
        <v>4.03</v>
      </c>
      <c r="K140" s="31">
        <v>4.03</v>
      </c>
      <c r="L140" s="30">
        <v>4.03</v>
      </c>
      <c r="M140" s="31">
        <v>5.26</v>
      </c>
      <c r="N140" s="30">
        <v>5.26</v>
      </c>
      <c r="O140" s="31">
        <v>5.26</v>
      </c>
      <c r="P140" s="30">
        <v>5.26</v>
      </c>
      <c r="Q140" s="31">
        <v>5.26</v>
      </c>
      <c r="R140" s="30">
        <v>6.66</v>
      </c>
      <c r="S140" s="31">
        <v>6.66</v>
      </c>
      <c r="T140" s="30">
        <v>6.66</v>
      </c>
    </row>
    <row r="141" spans="3:20" ht="25.5">
      <c r="C141" s="27" t="s">
        <v>44</v>
      </c>
      <c r="D141" s="28">
        <v>178</v>
      </c>
      <c r="E141" s="29">
        <v>178</v>
      </c>
      <c r="F141" s="28">
        <v>178</v>
      </c>
      <c r="G141" s="29">
        <v>178</v>
      </c>
      <c r="H141" s="28">
        <v>178</v>
      </c>
      <c r="I141" s="29">
        <v>178</v>
      </c>
      <c r="J141" s="28">
        <v>178</v>
      </c>
      <c r="K141" s="29">
        <v>178</v>
      </c>
      <c r="L141" s="28">
        <v>178</v>
      </c>
      <c r="M141" s="29">
        <v>178</v>
      </c>
      <c r="N141" s="28">
        <v>178</v>
      </c>
      <c r="O141" s="29">
        <v>178</v>
      </c>
      <c r="P141" s="28">
        <v>178</v>
      </c>
      <c r="Q141" s="29">
        <v>178</v>
      </c>
      <c r="R141" s="28">
        <v>178</v>
      </c>
      <c r="S141" s="29">
        <v>178</v>
      </c>
      <c r="T141" s="28">
        <v>178</v>
      </c>
    </row>
    <row r="142" spans="3:20" ht="25.5">
      <c r="C142" s="27" t="s">
        <v>45</v>
      </c>
      <c r="D142" s="30">
        <v>0.067</v>
      </c>
      <c r="E142" s="31">
        <v>0.067</v>
      </c>
      <c r="F142" s="30">
        <v>0.067</v>
      </c>
      <c r="G142" s="31">
        <v>0.067</v>
      </c>
      <c r="H142" s="30">
        <v>0.067</v>
      </c>
      <c r="I142" s="31">
        <v>0.067</v>
      </c>
      <c r="J142" s="30">
        <v>0.067</v>
      </c>
      <c r="K142" s="31">
        <v>0.067</v>
      </c>
      <c r="L142" s="30">
        <v>0.067</v>
      </c>
      <c r="M142" s="31">
        <v>0.067</v>
      </c>
      <c r="N142" s="30">
        <v>0.067</v>
      </c>
      <c r="O142" s="31">
        <v>0.067</v>
      </c>
      <c r="P142" s="30">
        <v>0.067</v>
      </c>
      <c r="Q142" s="31">
        <v>0.067</v>
      </c>
      <c r="R142" s="30">
        <v>0.067</v>
      </c>
      <c r="S142" s="31">
        <v>0.067</v>
      </c>
      <c r="T142" s="30">
        <v>0.067</v>
      </c>
    </row>
    <row r="143" spans="3:20" ht="25.5">
      <c r="C143" s="27" t="s">
        <v>46</v>
      </c>
      <c r="D143" s="30">
        <v>0.35100000000000003</v>
      </c>
      <c r="E143" s="31">
        <v>0.35100000000000003</v>
      </c>
      <c r="F143" s="30">
        <v>0.35100000000000003</v>
      </c>
      <c r="G143" s="31">
        <v>0.35100000000000003</v>
      </c>
      <c r="H143" s="30">
        <v>0.35100000000000003</v>
      </c>
      <c r="I143" s="31">
        <v>0.35100000000000003</v>
      </c>
      <c r="J143" s="30">
        <v>0.35100000000000003</v>
      </c>
      <c r="K143" s="31">
        <v>0.35100000000000003</v>
      </c>
      <c r="L143" s="30">
        <v>0.35100000000000003</v>
      </c>
      <c r="M143" s="31">
        <v>0.35100000000000003</v>
      </c>
      <c r="N143" s="30">
        <v>0.35100000000000003</v>
      </c>
      <c r="O143" s="31">
        <v>0.35100000000000003</v>
      </c>
      <c r="P143" s="30">
        <v>0.35100000000000003</v>
      </c>
      <c r="Q143" s="31">
        <v>0.35100000000000003</v>
      </c>
      <c r="R143" s="30">
        <v>0.35100000000000003</v>
      </c>
      <c r="S143" s="31">
        <v>0.35100000000000003</v>
      </c>
      <c r="T143" s="30">
        <v>0.35100000000000003</v>
      </c>
    </row>
    <row r="144" spans="3:20" ht="12.75"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3:20" ht="25.5">
      <c r="C145" s="34" t="s">
        <v>47</v>
      </c>
      <c r="D145" s="35">
        <v>200</v>
      </c>
      <c r="E145" s="36">
        <v>250</v>
      </c>
      <c r="F145" s="35">
        <v>300</v>
      </c>
      <c r="G145" s="36">
        <v>350</v>
      </c>
      <c r="H145" s="35">
        <v>400</v>
      </c>
      <c r="I145" s="36">
        <v>450</v>
      </c>
      <c r="J145" s="35">
        <v>500</v>
      </c>
      <c r="K145" s="36">
        <v>550</v>
      </c>
      <c r="L145" s="35">
        <v>600</v>
      </c>
      <c r="M145" s="36">
        <v>650</v>
      </c>
      <c r="N145" s="35">
        <v>700</v>
      </c>
      <c r="O145" s="36">
        <v>750</v>
      </c>
      <c r="P145" s="35">
        <v>800</v>
      </c>
      <c r="Q145" s="36">
        <v>850</v>
      </c>
      <c r="R145" s="35">
        <v>900</v>
      </c>
      <c r="S145" s="36">
        <v>950</v>
      </c>
      <c r="T145" s="35">
        <v>1000</v>
      </c>
    </row>
    <row r="150" spans="3:20" ht="25.5">
      <c r="C150" s="27" t="s">
        <v>37</v>
      </c>
      <c r="D150" s="28">
        <v>14</v>
      </c>
      <c r="E150" s="29">
        <v>14</v>
      </c>
      <c r="F150" s="28">
        <v>14</v>
      </c>
      <c r="G150" s="29">
        <v>14</v>
      </c>
      <c r="H150" s="28">
        <v>14</v>
      </c>
      <c r="I150" s="29">
        <v>14</v>
      </c>
      <c r="J150" s="28">
        <v>14</v>
      </c>
      <c r="K150" s="29">
        <v>14</v>
      </c>
      <c r="L150" s="28">
        <v>14</v>
      </c>
      <c r="M150" s="29">
        <v>14</v>
      </c>
      <c r="N150" s="28">
        <v>14</v>
      </c>
      <c r="O150" s="29">
        <v>14</v>
      </c>
      <c r="P150" s="28">
        <v>14</v>
      </c>
      <c r="Q150" s="29">
        <v>14</v>
      </c>
      <c r="R150" s="28">
        <v>14</v>
      </c>
      <c r="S150" s="29">
        <v>14</v>
      </c>
      <c r="T150" s="28">
        <v>14</v>
      </c>
    </row>
    <row r="151" spans="3:20" ht="25.5">
      <c r="C151" s="27" t="s">
        <v>38</v>
      </c>
      <c r="D151" s="28">
        <v>4</v>
      </c>
      <c r="E151" s="29">
        <v>4</v>
      </c>
      <c r="F151" s="28">
        <v>4</v>
      </c>
      <c r="G151" s="29">
        <v>4</v>
      </c>
      <c r="H151" s="28">
        <v>4</v>
      </c>
      <c r="I151" s="29">
        <v>4</v>
      </c>
      <c r="J151" s="28">
        <v>4</v>
      </c>
      <c r="K151" s="29">
        <v>4</v>
      </c>
      <c r="L151" s="28">
        <v>4</v>
      </c>
      <c r="M151" s="29">
        <v>4</v>
      </c>
      <c r="N151" s="28">
        <v>4</v>
      </c>
      <c r="O151" s="29">
        <v>4</v>
      </c>
      <c r="P151" s="28">
        <v>4</v>
      </c>
      <c r="Q151" s="29">
        <v>4</v>
      </c>
      <c r="R151" s="28">
        <v>4</v>
      </c>
      <c r="S151" s="29">
        <v>4</v>
      </c>
      <c r="T151" s="28">
        <v>4</v>
      </c>
    </row>
    <row r="152" spans="3:20" ht="25.5">
      <c r="C152" s="27" t="s">
        <v>39</v>
      </c>
      <c r="D152" s="28">
        <f aca="true" t="shared" si="18" ref="D152:T152">+D151+D150</f>
        <v>18</v>
      </c>
      <c r="E152" s="29">
        <f t="shared" si="18"/>
        <v>18</v>
      </c>
      <c r="F152" s="28">
        <f t="shared" si="18"/>
        <v>18</v>
      </c>
      <c r="G152" s="29">
        <f t="shared" si="18"/>
        <v>18</v>
      </c>
      <c r="H152" s="28">
        <f t="shared" si="18"/>
        <v>18</v>
      </c>
      <c r="I152" s="29">
        <f t="shared" si="18"/>
        <v>18</v>
      </c>
      <c r="J152" s="28">
        <f t="shared" si="18"/>
        <v>18</v>
      </c>
      <c r="K152" s="29">
        <f t="shared" si="18"/>
        <v>18</v>
      </c>
      <c r="L152" s="28">
        <f t="shared" si="18"/>
        <v>18</v>
      </c>
      <c r="M152" s="29">
        <f t="shared" si="18"/>
        <v>18</v>
      </c>
      <c r="N152" s="28">
        <f t="shared" si="18"/>
        <v>18</v>
      </c>
      <c r="O152" s="29">
        <f t="shared" si="18"/>
        <v>18</v>
      </c>
      <c r="P152" s="28">
        <f t="shared" si="18"/>
        <v>18</v>
      </c>
      <c r="Q152" s="29">
        <f t="shared" si="18"/>
        <v>18</v>
      </c>
      <c r="R152" s="28">
        <f t="shared" si="18"/>
        <v>18</v>
      </c>
      <c r="S152" s="29">
        <f t="shared" si="18"/>
        <v>18</v>
      </c>
      <c r="T152" s="28">
        <f t="shared" si="18"/>
        <v>18</v>
      </c>
    </row>
    <row r="153" spans="3:20" ht="25.5">
      <c r="C153" s="27" t="s">
        <v>40</v>
      </c>
      <c r="D153" s="28">
        <v>4</v>
      </c>
      <c r="E153" s="29">
        <v>4</v>
      </c>
      <c r="F153" s="28">
        <v>4</v>
      </c>
      <c r="G153" s="29">
        <v>4</v>
      </c>
      <c r="H153" s="28">
        <v>4</v>
      </c>
      <c r="I153" s="29">
        <v>4</v>
      </c>
      <c r="J153" s="28">
        <v>4</v>
      </c>
      <c r="K153" s="29">
        <v>4</v>
      </c>
      <c r="L153" s="28">
        <v>4</v>
      </c>
      <c r="M153" s="29">
        <v>4</v>
      </c>
      <c r="N153" s="28">
        <v>4</v>
      </c>
      <c r="O153" s="29">
        <v>4</v>
      </c>
      <c r="P153" s="28">
        <v>4</v>
      </c>
      <c r="Q153" s="29">
        <v>4</v>
      </c>
      <c r="R153" s="28">
        <v>4</v>
      </c>
      <c r="S153" s="29">
        <v>4</v>
      </c>
      <c r="T153" s="28">
        <v>4</v>
      </c>
    </row>
    <row r="154" spans="3:20" ht="25.5">
      <c r="C154" s="27" t="s">
        <v>41</v>
      </c>
      <c r="D154" s="28">
        <f aca="true" t="shared" si="19" ref="D154:T154">SUM(D152:D153)</f>
        <v>22</v>
      </c>
      <c r="E154" s="29">
        <f t="shared" si="19"/>
        <v>22</v>
      </c>
      <c r="F154" s="28">
        <f t="shared" si="19"/>
        <v>22</v>
      </c>
      <c r="G154" s="29">
        <f t="shared" si="19"/>
        <v>22</v>
      </c>
      <c r="H154" s="28">
        <f t="shared" si="19"/>
        <v>22</v>
      </c>
      <c r="I154" s="29">
        <f t="shared" si="19"/>
        <v>22</v>
      </c>
      <c r="J154" s="28">
        <f t="shared" si="19"/>
        <v>22</v>
      </c>
      <c r="K154" s="29">
        <f t="shared" si="19"/>
        <v>22</v>
      </c>
      <c r="L154" s="28">
        <f t="shared" si="19"/>
        <v>22</v>
      </c>
      <c r="M154" s="29">
        <f t="shared" si="19"/>
        <v>22</v>
      </c>
      <c r="N154" s="28">
        <f t="shared" si="19"/>
        <v>22</v>
      </c>
      <c r="O154" s="29">
        <f t="shared" si="19"/>
        <v>22</v>
      </c>
      <c r="P154" s="28">
        <f t="shared" si="19"/>
        <v>22</v>
      </c>
      <c r="Q154" s="29">
        <f t="shared" si="19"/>
        <v>22</v>
      </c>
      <c r="R154" s="28">
        <f t="shared" si="19"/>
        <v>22</v>
      </c>
      <c r="S154" s="29">
        <f t="shared" si="19"/>
        <v>22</v>
      </c>
      <c r="T154" s="28">
        <f t="shared" si="19"/>
        <v>22</v>
      </c>
    </row>
    <row r="155" spans="3:20" ht="25.5">
      <c r="C155" s="27" t="s">
        <v>42</v>
      </c>
      <c r="D155" s="28">
        <v>12</v>
      </c>
      <c r="E155" s="29">
        <v>12</v>
      </c>
      <c r="F155" s="28">
        <v>12</v>
      </c>
      <c r="G155" s="29">
        <v>14</v>
      </c>
      <c r="H155" s="28">
        <v>14</v>
      </c>
      <c r="I155" s="29">
        <v>14</v>
      </c>
      <c r="J155" s="28">
        <v>14</v>
      </c>
      <c r="K155" s="29">
        <v>16</v>
      </c>
      <c r="L155" s="28">
        <v>16</v>
      </c>
      <c r="M155" s="29">
        <v>16</v>
      </c>
      <c r="N155" s="28">
        <v>16</v>
      </c>
      <c r="O155" s="29">
        <v>18</v>
      </c>
      <c r="P155" s="28">
        <v>18</v>
      </c>
      <c r="Q155" s="29">
        <v>18</v>
      </c>
      <c r="R155" s="28">
        <v>18</v>
      </c>
      <c r="S155" s="29">
        <v>18</v>
      </c>
      <c r="T155" s="28">
        <v>20</v>
      </c>
    </row>
    <row r="156" spans="3:20" ht="25.5">
      <c r="C156" s="27" t="s">
        <v>43</v>
      </c>
      <c r="D156" s="30">
        <v>2.96</v>
      </c>
      <c r="E156" s="31">
        <v>2.96</v>
      </c>
      <c r="F156" s="30">
        <v>2.96</v>
      </c>
      <c r="G156" s="31">
        <v>4.03</v>
      </c>
      <c r="H156" s="30">
        <v>4.03</v>
      </c>
      <c r="I156" s="31">
        <v>4.03</v>
      </c>
      <c r="J156" s="30">
        <v>4.03</v>
      </c>
      <c r="K156" s="31">
        <v>5.26</v>
      </c>
      <c r="L156" s="30">
        <v>5.26</v>
      </c>
      <c r="M156" s="31">
        <v>5.26</v>
      </c>
      <c r="N156" s="30">
        <v>5.26</v>
      </c>
      <c r="O156" s="31">
        <v>6.66</v>
      </c>
      <c r="P156" s="30">
        <v>6.66</v>
      </c>
      <c r="Q156" s="31">
        <v>6.66</v>
      </c>
      <c r="R156" s="30">
        <v>6.66</v>
      </c>
      <c r="S156" s="31">
        <v>6.66</v>
      </c>
      <c r="T156" s="30">
        <v>8.22</v>
      </c>
    </row>
    <row r="157" spans="3:20" ht="25.5">
      <c r="C157" s="27" t="s">
        <v>44</v>
      </c>
      <c r="D157" s="28">
        <v>182</v>
      </c>
      <c r="E157" s="29">
        <v>182</v>
      </c>
      <c r="F157" s="28">
        <v>182</v>
      </c>
      <c r="G157" s="29">
        <v>182</v>
      </c>
      <c r="H157" s="28">
        <v>182</v>
      </c>
      <c r="I157" s="29">
        <v>182</v>
      </c>
      <c r="J157" s="28">
        <v>182</v>
      </c>
      <c r="K157" s="29">
        <v>182</v>
      </c>
      <c r="L157" s="28">
        <v>182</v>
      </c>
      <c r="M157" s="29">
        <v>182</v>
      </c>
      <c r="N157" s="28">
        <v>182</v>
      </c>
      <c r="O157" s="29">
        <v>182</v>
      </c>
      <c r="P157" s="28">
        <v>182</v>
      </c>
      <c r="Q157" s="29">
        <v>182</v>
      </c>
      <c r="R157" s="28">
        <v>182</v>
      </c>
      <c r="S157" s="29">
        <v>182</v>
      </c>
      <c r="T157" s="28">
        <v>182</v>
      </c>
    </row>
    <row r="158" spans="3:20" ht="25.5">
      <c r="C158" s="27" t="s">
        <v>45</v>
      </c>
      <c r="D158" s="30">
        <v>0.067</v>
      </c>
      <c r="E158" s="31">
        <v>0.067</v>
      </c>
      <c r="F158" s="30">
        <v>0.067</v>
      </c>
      <c r="G158" s="31">
        <v>0.067</v>
      </c>
      <c r="H158" s="30">
        <v>0.067</v>
      </c>
      <c r="I158" s="31">
        <v>0.067</v>
      </c>
      <c r="J158" s="30">
        <v>0.067</v>
      </c>
      <c r="K158" s="31">
        <v>0.067</v>
      </c>
      <c r="L158" s="30">
        <v>0.067</v>
      </c>
      <c r="M158" s="31">
        <v>0.067</v>
      </c>
      <c r="N158" s="30">
        <v>0.067</v>
      </c>
      <c r="O158" s="31">
        <v>0.067</v>
      </c>
      <c r="P158" s="30">
        <v>0.067</v>
      </c>
      <c r="Q158" s="31">
        <v>0.067</v>
      </c>
      <c r="R158" s="30">
        <v>0.067</v>
      </c>
      <c r="S158" s="31">
        <v>0.067</v>
      </c>
      <c r="T158" s="30">
        <v>0.067</v>
      </c>
    </row>
    <row r="159" spans="3:20" ht="25.5">
      <c r="C159" s="27" t="s">
        <v>46</v>
      </c>
      <c r="D159" s="30">
        <v>0.342</v>
      </c>
      <c r="E159" s="31">
        <v>0.342</v>
      </c>
      <c r="F159" s="30">
        <v>0.342</v>
      </c>
      <c r="G159" s="31">
        <v>0.342</v>
      </c>
      <c r="H159" s="30">
        <v>0.342</v>
      </c>
      <c r="I159" s="31">
        <v>0.342</v>
      </c>
      <c r="J159" s="30">
        <v>0.342</v>
      </c>
      <c r="K159" s="31">
        <v>0.342</v>
      </c>
      <c r="L159" s="30">
        <v>0.342</v>
      </c>
      <c r="M159" s="31">
        <v>0.342</v>
      </c>
      <c r="N159" s="30">
        <v>0.342</v>
      </c>
      <c r="O159" s="31">
        <v>0.342</v>
      </c>
      <c r="P159" s="30">
        <v>0.342</v>
      </c>
      <c r="Q159" s="31">
        <v>0.342</v>
      </c>
      <c r="R159" s="30">
        <v>0.342</v>
      </c>
      <c r="S159" s="31">
        <v>0.342</v>
      </c>
      <c r="T159" s="30">
        <v>0.342</v>
      </c>
    </row>
    <row r="160" spans="3:20" ht="12.75"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3:20" ht="25.5">
      <c r="C161" s="34" t="s">
        <v>47</v>
      </c>
      <c r="D161" s="35">
        <v>200</v>
      </c>
      <c r="E161" s="36">
        <v>250</v>
      </c>
      <c r="F161" s="35">
        <v>300</v>
      </c>
      <c r="G161" s="36">
        <v>350</v>
      </c>
      <c r="H161" s="35">
        <v>400</v>
      </c>
      <c r="I161" s="36">
        <v>450</v>
      </c>
      <c r="J161" s="35">
        <v>500</v>
      </c>
      <c r="K161" s="36">
        <v>550</v>
      </c>
      <c r="L161" s="35">
        <v>600</v>
      </c>
      <c r="M161" s="36">
        <v>650</v>
      </c>
      <c r="N161" s="35">
        <v>700</v>
      </c>
      <c r="O161" s="36">
        <v>750</v>
      </c>
      <c r="P161" s="35">
        <v>800</v>
      </c>
      <c r="Q161" s="36">
        <v>850</v>
      </c>
      <c r="R161" s="35">
        <v>900</v>
      </c>
      <c r="S161" s="36">
        <v>950</v>
      </c>
      <c r="T161" s="35">
        <v>1000</v>
      </c>
    </row>
    <row r="167" spans="3:20" ht="25.5">
      <c r="C167" s="27" t="s">
        <v>37</v>
      </c>
      <c r="D167" s="28">
        <v>16</v>
      </c>
      <c r="E167" s="29">
        <v>16</v>
      </c>
      <c r="F167" s="28">
        <v>16</v>
      </c>
      <c r="G167" s="29">
        <v>16</v>
      </c>
      <c r="H167" s="28">
        <v>16</v>
      </c>
      <c r="I167" s="29">
        <v>16</v>
      </c>
      <c r="J167" s="28">
        <v>16</v>
      </c>
      <c r="K167" s="29">
        <v>16</v>
      </c>
      <c r="L167" s="28">
        <v>16</v>
      </c>
      <c r="M167" s="29">
        <v>16</v>
      </c>
      <c r="N167" s="28">
        <v>16</v>
      </c>
      <c r="O167" s="29">
        <v>16</v>
      </c>
      <c r="P167" s="28">
        <v>16</v>
      </c>
      <c r="Q167" s="29">
        <v>16</v>
      </c>
      <c r="R167" s="28">
        <v>16</v>
      </c>
      <c r="S167" s="29">
        <v>16</v>
      </c>
      <c r="T167" s="28">
        <v>16</v>
      </c>
    </row>
    <row r="168" spans="3:20" ht="25.5">
      <c r="C168" s="27" t="s">
        <v>38</v>
      </c>
      <c r="D168" s="28">
        <v>4</v>
      </c>
      <c r="E168" s="29">
        <v>4</v>
      </c>
      <c r="F168" s="28">
        <v>4</v>
      </c>
      <c r="G168" s="29">
        <v>4</v>
      </c>
      <c r="H168" s="28">
        <v>4</v>
      </c>
      <c r="I168" s="29">
        <v>4</v>
      </c>
      <c r="J168" s="28">
        <v>4</v>
      </c>
      <c r="K168" s="29">
        <v>4</v>
      </c>
      <c r="L168" s="28">
        <v>4</v>
      </c>
      <c r="M168" s="29">
        <v>4</v>
      </c>
      <c r="N168" s="28">
        <v>4</v>
      </c>
      <c r="O168" s="29">
        <v>4</v>
      </c>
      <c r="P168" s="28">
        <v>4</v>
      </c>
      <c r="Q168" s="29">
        <v>4</v>
      </c>
      <c r="R168" s="28">
        <v>4</v>
      </c>
      <c r="S168" s="29">
        <v>4</v>
      </c>
      <c r="T168" s="28">
        <v>4</v>
      </c>
    </row>
    <row r="169" spans="3:20" ht="25.5">
      <c r="C169" s="27" t="s">
        <v>39</v>
      </c>
      <c r="D169" s="28">
        <f aca="true" t="shared" si="20" ref="D169:T169">+D168+D167</f>
        <v>20</v>
      </c>
      <c r="E169" s="29">
        <f t="shared" si="20"/>
        <v>20</v>
      </c>
      <c r="F169" s="28">
        <f t="shared" si="20"/>
        <v>20</v>
      </c>
      <c r="G169" s="29">
        <f t="shared" si="20"/>
        <v>20</v>
      </c>
      <c r="H169" s="28">
        <f t="shared" si="20"/>
        <v>20</v>
      </c>
      <c r="I169" s="29">
        <f t="shared" si="20"/>
        <v>20</v>
      </c>
      <c r="J169" s="28">
        <f t="shared" si="20"/>
        <v>20</v>
      </c>
      <c r="K169" s="29">
        <f t="shared" si="20"/>
        <v>20</v>
      </c>
      <c r="L169" s="28">
        <f t="shared" si="20"/>
        <v>20</v>
      </c>
      <c r="M169" s="29">
        <f t="shared" si="20"/>
        <v>20</v>
      </c>
      <c r="N169" s="28">
        <f t="shared" si="20"/>
        <v>20</v>
      </c>
      <c r="O169" s="29">
        <f t="shared" si="20"/>
        <v>20</v>
      </c>
      <c r="P169" s="28">
        <f t="shared" si="20"/>
        <v>20</v>
      </c>
      <c r="Q169" s="29">
        <f t="shared" si="20"/>
        <v>20</v>
      </c>
      <c r="R169" s="28">
        <f t="shared" si="20"/>
        <v>20</v>
      </c>
      <c r="S169" s="29">
        <f t="shared" si="20"/>
        <v>20</v>
      </c>
      <c r="T169" s="28">
        <f t="shared" si="20"/>
        <v>20</v>
      </c>
    </row>
    <row r="170" spans="3:20" ht="25.5">
      <c r="C170" s="27" t="s">
        <v>40</v>
      </c>
      <c r="D170" s="28">
        <v>4</v>
      </c>
      <c r="E170" s="29">
        <v>4</v>
      </c>
      <c r="F170" s="28">
        <v>4</v>
      </c>
      <c r="G170" s="29">
        <v>4</v>
      </c>
      <c r="H170" s="28">
        <v>4</v>
      </c>
      <c r="I170" s="29">
        <v>4</v>
      </c>
      <c r="J170" s="28">
        <v>4</v>
      </c>
      <c r="K170" s="29">
        <v>4</v>
      </c>
      <c r="L170" s="28">
        <v>4</v>
      </c>
      <c r="M170" s="29">
        <v>4</v>
      </c>
      <c r="N170" s="28">
        <v>4</v>
      </c>
      <c r="O170" s="29">
        <v>4</v>
      </c>
      <c r="P170" s="28">
        <v>4</v>
      </c>
      <c r="Q170" s="29">
        <v>4</v>
      </c>
      <c r="R170" s="28">
        <v>4</v>
      </c>
      <c r="S170" s="29">
        <v>4</v>
      </c>
      <c r="T170" s="28">
        <v>4</v>
      </c>
    </row>
    <row r="171" spans="3:20" ht="25.5">
      <c r="C171" s="27" t="s">
        <v>41</v>
      </c>
      <c r="D171" s="28">
        <f aca="true" t="shared" si="21" ref="D171:T171">SUM(D169:D170)</f>
        <v>24</v>
      </c>
      <c r="E171" s="29">
        <f t="shared" si="21"/>
        <v>24</v>
      </c>
      <c r="F171" s="28">
        <f t="shared" si="21"/>
        <v>24</v>
      </c>
      <c r="G171" s="29">
        <f t="shared" si="21"/>
        <v>24</v>
      </c>
      <c r="H171" s="28">
        <f t="shared" si="21"/>
        <v>24</v>
      </c>
      <c r="I171" s="29">
        <f t="shared" si="21"/>
        <v>24</v>
      </c>
      <c r="J171" s="28">
        <f t="shared" si="21"/>
        <v>24</v>
      </c>
      <c r="K171" s="29">
        <f t="shared" si="21"/>
        <v>24</v>
      </c>
      <c r="L171" s="28">
        <f t="shared" si="21"/>
        <v>24</v>
      </c>
      <c r="M171" s="29">
        <f t="shared" si="21"/>
        <v>24</v>
      </c>
      <c r="N171" s="28">
        <f t="shared" si="21"/>
        <v>24</v>
      </c>
      <c r="O171" s="29">
        <f t="shared" si="21"/>
        <v>24</v>
      </c>
      <c r="P171" s="28">
        <f t="shared" si="21"/>
        <v>24</v>
      </c>
      <c r="Q171" s="29">
        <f t="shared" si="21"/>
        <v>24</v>
      </c>
      <c r="R171" s="28">
        <f t="shared" si="21"/>
        <v>24</v>
      </c>
      <c r="S171" s="29">
        <f t="shared" si="21"/>
        <v>24</v>
      </c>
      <c r="T171" s="28">
        <f t="shared" si="21"/>
        <v>24</v>
      </c>
    </row>
    <row r="172" spans="3:20" ht="25.5">
      <c r="C172" s="27" t="s">
        <v>42</v>
      </c>
      <c r="D172" s="28">
        <v>12</v>
      </c>
      <c r="E172" s="29">
        <v>12</v>
      </c>
      <c r="F172" s="28">
        <v>14</v>
      </c>
      <c r="G172" s="29">
        <v>14</v>
      </c>
      <c r="H172" s="28">
        <v>14</v>
      </c>
      <c r="I172" s="29">
        <v>16</v>
      </c>
      <c r="J172" s="28">
        <v>16</v>
      </c>
      <c r="K172" s="29">
        <v>16</v>
      </c>
      <c r="L172" s="28">
        <v>16</v>
      </c>
      <c r="M172" s="29">
        <v>18</v>
      </c>
      <c r="N172" s="28">
        <v>18</v>
      </c>
      <c r="O172" s="29">
        <v>18</v>
      </c>
      <c r="P172" s="28">
        <v>18</v>
      </c>
      <c r="Q172" s="29">
        <v>18</v>
      </c>
      <c r="R172" s="28">
        <v>20</v>
      </c>
      <c r="S172" s="29">
        <v>20</v>
      </c>
      <c r="T172" s="28">
        <v>20</v>
      </c>
    </row>
    <row r="173" spans="3:20" ht="25.5">
      <c r="C173" s="27" t="s">
        <v>43</v>
      </c>
      <c r="D173" s="30">
        <v>2.96</v>
      </c>
      <c r="E173" s="31">
        <v>2.96</v>
      </c>
      <c r="F173" s="30">
        <v>4.03</v>
      </c>
      <c r="G173" s="31">
        <v>4.03</v>
      </c>
      <c r="H173" s="30">
        <v>4.03</v>
      </c>
      <c r="I173" s="31">
        <v>5.26</v>
      </c>
      <c r="J173" s="30">
        <v>5.26</v>
      </c>
      <c r="K173" s="31">
        <v>5.26</v>
      </c>
      <c r="L173" s="30">
        <v>5.26</v>
      </c>
      <c r="M173" s="31">
        <v>6.66</v>
      </c>
      <c r="N173" s="30">
        <v>6.66</v>
      </c>
      <c r="O173" s="31">
        <v>6.66</v>
      </c>
      <c r="P173" s="30">
        <v>6.66</v>
      </c>
      <c r="Q173" s="31">
        <v>6.66</v>
      </c>
      <c r="R173" s="30">
        <v>8.22</v>
      </c>
      <c r="S173" s="31">
        <v>8.22</v>
      </c>
      <c r="T173" s="30">
        <v>8.22</v>
      </c>
    </row>
    <row r="174" spans="3:20" ht="25.5">
      <c r="C174" s="27" t="s">
        <v>44</v>
      </c>
      <c r="D174" s="28">
        <v>191</v>
      </c>
      <c r="E174" s="29">
        <v>191</v>
      </c>
      <c r="F174" s="28">
        <v>191</v>
      </c>
      <c r="G174" s="29">
        <v>191</v>
      </c>
      <c r="H174" s="28">
        <v>191</v>
      </c>
      <c r="I174" s="29">
        <v>191</v>
      </c>
      <c r="J174" s="28">
        <v>191</v>
      </c>
      <c r="K174" s="29">
        <v>191</v>
      </c>
      <c r="L174" s="28">
        <v>191</v>
      </c>
      <c r="M174" s="29">
        <v>191</v>
      </c>
      <c r="N174" s="28">
        <v>191</v>
      </c>
      <c r="O174" s="29">
        <v>191</v>
      </c>
      <c r="P174" s="28">
        <v>191</v>
      </c>
      <c r="Q174" s="29">
        <v>191</v>
      </c>
      <c r="R174" s="28">
        <v>191</v>
      </c>
      <c r="S174" s="29">
        <v>191</v>
      </c>
      <c r="T174" s="28">
        <v>191</v>
      </c>
    </row>
    <row r="175" spans="3:20" ht="25.5">
      <c r="C175" s="27" t="s">
        <v>45</v>
      </c>
      <c r="D175" s="30">
        <v>0.075</v>
      </c>
      <c r="E175" s="31">
        <v>0.075</v>
      </c>
      <c r="F175" s="30">
        <v>0.075</v>
      </c>
      <c r="G175" s="31">
        <v>0.075</v>
      </c>
      <c r="H175" s="30">
        <v>0.075</v>
      </c>
      <c r="I175" s="31">
        <v>0.075</v>
      </c>
      <c r="J175" s="30">
        <v>0.075</v>
      </c>
      <c r="K175" s="31">
        <v>0.075</v>
      </c>
      <c r="L175" s="30">
        <v>0.075</v>
      </c>
      <c r="M175" s="31">
        <v>0.075</v>
      </c>
      <c r="N175" s="30">
        <v>0.075</v>
      </c>
      <c r="O175" s="31">
        <v>0.075</v>
      </c>
      <c r="P175" s="30">
        <v>0.075</v>
      </c>
      <c r="Q175" s="31">
        <v>0.075</v>
      </c>
      <c r="R175" s="30">
        <v>0.075</v>
      </c>
      <c r="S175" s="31">
        <v>0.075</v>
      </c>
      <c r="T175" s="30">
        <v>0.075</v>
      </c>
    </row>
    <row r="176" spans="3:20" ht="25.5">
      <c r="C176" s="27" t="s">
        <v>46</v>
      </c>
      <c r="D176" s="30">
        <v>0.327</v>
      </c>
      <c r="E176" s="31">
        <v>0.327</v>
      </c>
      <c r="F176" s="30">
        <v>0.327</v>
      </c>
      <c r="G176" s="31">
        <v>0.327</v>
      </c>
      <c r="H176" s="30">
        <v>0.327</v>
      </c>
      <c r="I176" s="31">
        <v>0.327</v>
      </c>
      <c r="J176" s="30">
        <v>0.327</v>
      </c>
      <c r="K176" s="31">
        <v>0.327</v>
      </c>
      <c r="L176" s="30">
        <v>0.327</v>
      </c>
      <c r="M176" s="31">
        <v>0.327</v>
      </c>
      <c r="N176" s="30">
        <v>0.327</v>
      </c>
      <c r="O176" s="31">
        <v>0.327</v>
      </c>
      <c r="P176" s="30">
        <v>0.327</v>
      </c>
      <c r="Q176" s="31">
        <v>0.327</v>
      </c>
      <c r="R176" s="30">
        <v>0.327</v>
      </c>
      <c r="S176" s="31">
        <v>0.327</v>
      </c>
      <c r="T176" s="30">
        <v>0.327</v>
      </c>
    </row>
    <row r="177" spans="3:20" ht="12.75"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3:20" ht="25.5">
      <c r="C178" s="34" t="s">
        <v>47</v>
      </c>
      <c r="D178" s="35">
        <v>200</v>
      </c>
      <c r="E178" s="36">
        <v>250</v>
      </c>
      <c r="F178" s="35">
        <v>300</v>
      </c>
      <c r="G178" s="36">
        <v>350</v>
      </c>
      <c r="H178" s="35">
        <v>400</v>
      </c>
      <c r="I178" s="36">
        <v>450</v>
      </c>
      <c r="J178" s="35">
        <v>500</v>
      </c>
      <c r="K178" s="36">
        <v>550</v>
      </c>
      <c r="L178" s="35">
        <v>600</v>
      </c>
      <c r="M178" s="36">
        <v>650</v>
      </c>
      <c r="N178" s="35">
        <v>700</v>
      </c>
      <c r="O178" s="36">
        <v>750</v>
      </c>
      <c r="P178" s="35">
        <v>800</v>
      </c>
      <c r="Q178" s="36">
        <v>850</v>
      </c>
      <c r="R178" s="35">
        <v>900</v>
      </c>
      <c r="S178" s="36">
        <v>950</v>
      </c>
      <c r="T178" s="35">
        <v>1000</v>
      </c>
    </row>
    <row r="184" spans="3:20" ht="25.5">
      <c r="C184" s="27" t="s">
        <v>37</v>
      </c>
      <c r="D184" s="28">
        <v>18</v>
      </c>
      <c r="E184" s="29">
        <v>18</v>
      </c>
      <c r="F184" s="28">
        <v>18</v>
      </c>
      <c r="G184" s="29">
        <v>18</v>
      </c>
      <c r="H184" s="28">
        <v>18</v>
      </c>
      <c r="I184" s="29">
        <v>18</v>
      </c>
      <c r="J184" s="28">
        <v>18</v>
      </c>
      <c r="K184" s="29">
        <v>18</v>
      </c>
      <c r="L184" s="28">
        <v>18</v>
      </c>
      <c r="M184" s="29">
        <v>18</v>
      </c>
      <c r="N184" s="28">
        <v>18</v>
      </c>
      <c r="O184" s="29">
        <v>18</v>
      </c>
      <c r="P184" s="28">
        <v>18</v>
      </c>
      <c r="Q184" s="29">
        <v>18</v>
      </c>
      <c r="R184" s="28">
        <v>18</v>
      </c>
      <c r="S184" s="29">
        <v>18</v>
      </c>
      <c r="T184" s="28">
        <v>18</v>
      </c>
    </row>
    <row r="185" spans="3:20" ht="25.5">
      <c r="C185" s="27" t="s">
        <v>38</v>
      </c>
      <c r="D185" s="28">
        <v>4</v>
      </c>
      <c r="E185" s="29">
        <v>4</v>
      </c>
      <c r="F185" s="28">
        <v>4</v>
      </c>
      <c r="G185" s="29">
        <v>4</v>
      </c>
      <c r="H185" s="28">
        <v>4</v>
      </c>
      <c r="I185" s="29">
        <v>4</v>
      </c>
      <c r="J185" s="28">
        <v>4</v>
      </c>
      <c r="K185" s="29">
        <v>4</v>
      </c>
      <c r="L185" s="28">
        <v>4</v>
      </c>
      <c r="M185" s="29">
        <v>4</v>
      </c>
      <c r="N185" s="28">
        <v>4</v>
      </c>
      <c r="O185" s="29">
        <v>4</v>
      </c>
      <c r="P185" s="28">
        <v>4</v>
      </c>
      <c r="Q185" s="29">
        <v>4</v>
      </c>
      <c r="R185" s="28">
        <v>4</v>
      </c>
      <c r="S185" s="29">
        <v>4</v>
      </c>
      <c r="T185" s="28">
        <v>4</v>
      </c>
    </row>
    <row r="186" spans="3:20" ht="25.5">
      <c r="C186" s="27" t="s">
        <v>39</v>
      </c>
      <c r="D186" s="28">
        <f aca="true" t="shared" si="22" ref="D186:T186">+D185+D184</f>
        <v>22</v>
      </c>
      <c r="E186" s="29">
        <f t="shared" si="22"/>
        <v>22</v>
      </c>
      <c r="F186" s="28">
        <f t="shared" si="22"/>
        <v>22</v>
      </c>
      <c r="G186" s="29">
        <f t="shared" si="22"/>
        <v>22</v>
      </c>
      <c r="H186" s="28">
        <f t="shared" si="22"/>
        <v>22</v>
      </c>
      <c r="I186" s="29">
        <f t="shared" si="22"/>
        <v>22</v>
      </c>
      <c r="J186" s="28">
        <f t="shared" si="22"/>
        <v>22</v>
      </c>
      <c r="K186" s="29">
        <f t="shared" si="22"/>
        <v>22</v>
      </c>
      <c r="L186" s="28">
        <f t="shared" si="22"/>
        <v>22</v>
      </c>
      <c r="M186" s="29">
        <f t="shared" si="22"/>
        <v>22</v>
      </c>
      <c r="N186" s="28">
        <f t="shared" si="22"/>
        <v>22</v>
      </c>
      <c r="O186" s="29">
        <f t="shared" si="22"/>
        <v>22</v>
      </c>
      <c r="P186" s="28">
        <f t="shared" si="22"/>
        <v>22</v>
      </c>
      <c r="Q186" s="29">
        <f t="shared" si="22"/>
        <v>22</v>
      </c>
      <c r="R186" s="28">
        <f t="shared" si="22"/>
        <v>22</v>
      </c>
      <c r="S186" s="29">
        <f t="shared" si="22"/>
        <v>22</v>
      </c>
      <c r="T186" s="28">
        <f t="shared" si="22"/>
        <v>22</v>
      </c>
    </row>
    <row r="187" spans="3:20" ht="25.5">
      <c r="C187" s="27" t="s">
        <v>40</v>
      </c>
      <c r="D187" s="28">
        <v>4</v>
      </c>
      <c r="E187" s="29">
        <v>4</v>
      </c>
      <c r="F187" s="28">
        <v>4</v>
      </c>
      <c r="G187" s="29">
        <v>4</v>
      </c>
      <c r="H187" s="28">
        <v>4</v>
      </c>
      <c r="I187" s="29">
        <v>4</v>
      </c>
      <c r="J187" s="28">
        <v>4</v>
      </c>
      <c r="K187" s="29">
        <v>4</v>
      </c>
      <c r="L187" s="28">
        <v>4</v>
      </c>
      <c r="M187" s="29">
        <v>4</v>
      </c>
      <c r="N187" s="28">
        <v>4</v>
      </c>
      <c r="O187" s="29">
        <v>4</v>
      </c>
      <c r="P187" s="28">
        <v>4</v>
      </c>
      <c r="Q187" s="29">
        <v>4</v>
      </c>
      <c r="R187" s="28">
        <v>4</v>
      </c>
      <c r="S187" s="29">
        <v>4</v>
      </c>
      <c r="T187" s="28">
        <v>4</v>
      </c>
    </row>
    <row r="188" spans="3:20" ht="25.5">
      <c r="C188" s="27" t="s">
        <v>41</v>
      </c>
      <c r="D188" s="28">
        <f aca="true" t="shared" si="23" ref="D188:T188">SUM(D186:D187)</f>
        <v>26</v>
      </c>
      <c r="E188" s="29">
        <f t="shared" si="23"/>
        <v>26</v>
      </c>
      <c r="F188" s="28">
        <f t="shared" si="23"/>
        <v>26</v>
      </c>
      <c r="G188" s="29">
        <f t="shared" si="23"/>
        <v>26</v>
      </c>
      <c r="H188" s="28">
        <f t="shared" si="23"/>
        <v>26</v>
      </c>
      <c r="I188" s="29">
        <f t="shared" si="23"/>
        <v>26</v>
      </c>
      <c r="J188" s="28">
        <f t="shared" si="23"/>
        <v>26</v>
      </c>
      <c r="K188" s="29">
        <f t="shared" si="23"/>
        <v>26</v>
      </c>
      <c r="L188" s="28">
        <f t="shared" si="23"/>
        <v>26</v>
      </c>
      <c r="M188" s="29">
        <f t="shared" si="23"/>
        <v>26</v>
      </c>
      <c r="N188" s="28">
        <f t="shared" si="23"/>
        <v>26</v>
      </c>
      <c r="O188" s="29">
        <f t="shared" si="23"/>
        <v>26</v>
      </c>
      <c r="P188" s="28">
        <f t="shared" si="23"/>
        <v>26</v>
      </c>
      <c r="Q188" s="29">
        <f t="shared" si="23"/>
        <v>26</v>
      </c>
      <c r="R188" s="28">
        <f t="shared" si="23"/>
        <v>26</v>
      </c>
      <c r="S188" s="29">
        <f t="shared" si="23"/>
        <v>26</v>
      </c>
      <c r="T188" s="28">
        <f t="shared" si="23"/>
        <v>26</v>
      </c>
    </row>
    <row r="189" spans="3:20" ht="25.5">
      <c r="C189" s="27" t="s">
        <v>42</v>
      </c>
      <c r="D189" s="28">
        <v>12</v>
      </c>
      <c r="E189" s="29">
        <v>14</v>
      </c>
      <c r="F189" s="28">
        <v>14</v>
      </c>
      <c r="G189" s="29">
        <v>14</v>
      </c>
      <c r="H189" s="28">
        <v>16</v>
      </c>
      <c r="I189" s="29">
        <v>16</v>
      </c>
      <c r="J189" s="28">
        <v>16</v>
      </c>
      <c r="K189" s="29">
        <v>18</v>
      </c>
      <c r="L189" s="28">
        <v>18</v>
      </c>
      <c r="M189" s="29">
        <v>18</v>
      </c>
      <c r="N189" s="28">
        <v>18</v>
      </c>
      <c r="O189" s="29">
        <v>18</v>
      </c>
      <c r="P189" s="28">
        <v>20</v>
      </c>
      <c r="Q189" s="29">
        <v>20</v>
      </c>
      <c r="R189" s="28">
        <v>20</v>
      </c>
      <c r="S189" s="29">
        <v>20</v>
      </c>
      <c r="T189" s="28">
        <v>20</v>
      </c>
    </row>
    <row r="190" spans="3:20" ht="25.5">
      <c r="C190" s="27" t="s">
        <v>43</v>
      </c>
      <c r="D190" s="30">
        <v>2.96</v>
      </c>
      <c r="E190" s="31">
        <v>4.03</v>
      </c>
      <c r="F190" s="30">
        <v>4.03</v>
      </c>
      <c r="G190" s="31">
        <v>4.03</v>
      </c>
      <c r="H190" s="30">
        <v>5.26</v>
      </c>
      <c r="I190" s="31">
        <v>5.26</v>
      </c>
      <c r="J190" s="30">
        <v>5.26</v>
      </c>
      <c r="K190" s="31">
        <v>6.66</v>
      </c>
      <c r="L190" s="30">
        <v>6.66</v>
      </c>
      <c r="M190" s="31">
        <v>6.66</v>
      </c>
      <c r="N190" s="30">
        <v>6.66</v>
      </c>
      <c r="O190" s="31">
        <v>6.66</v>
      </c>
      <c r="P190" s="30">
        <v>8.22</v>
      </c>
      <c r="Q190" s="31">
        <v>8.22</v>
      </c>
      <c r="R190" s="30">
        <v>8.22</v>
      </c>
      <c r="S190" s="31">
        <v>8.22</v>
      </c>
      <c r="T190" s="30">
        <v>8.22</v>
      </c>
    </row>
    <row r="191" spans="3:20" ht="25.5">
      <c r="C191" s="27" t="s">
        <v>44</v>
      </c>
      <c r="D191" s="28">
        <v>200</v>
      </c>
      <c r="E191" s="29">
        <v>200</v>
      </c>
      <c r="F191" s="28">
        <v>200</v>
      </c>
      <c r="G191" s="29">
        <v>200</v>
      </c>
      <c r="H191" s="28">
        <v>200</v>
      </c>
      <c r="I191" s="29">
        <v>200</v>
      </c>
      <c r="J191" s="28">
        <v>200</v>
      </c>
      <c r="K191" s="29">
        <v>200</v>
      </c>
      <c r="L191" s="28">
        <v>200</v>
      </c>
      <c r="M191" s="29">
        <v>200</v>
      </c>
      <c r="N191" s="28">
        <v>200</v>
      </c>
      <c r="O191" s="29">
        <v>200</v>
      </c>
      <c r="P191" s="28">
        <v>200</v>
      </c>
      <c r="Q191" s="29">
        <v>200</v>
      </c>
      <c r="R191" s="28">
        <v>200</v>
      </c>
      <c r="S191" s="29">
        <v>200</v>
      </c>
      <c r="T191" s="28">
        <v>200</v>
      </c>
    </row>
    <row r="192" spans="3:20" ht="25.5">
      <c r="C192" s="27" t="s">
        <v>45</v>
      </c>
      <c r="D192" s="30">
        <v>0.075</v>
      </c>
      <c r="E192" s="31">
        <v>0.075</v>
      </c>
      <c r="F192" s="30">
        <v>0.075</v>
      </c>
      <c r="G192" s="31">
        <v>0.075</v>
      </c>
      <c r="H192" s="30">
        <v>0.075</v>
      </c>
      <c r="I192" s="31">
        <v>0.075</v>
      </c>
      <c r="J192" s="30">
        <v>0.075</v>
      </c>
      <c r="K192" s="31">
        <v>0.075</v>
      </c>
      <c r="L192" s="30">
        <v>0.075</v>
      </c>
      <c r="M192" s="31">
        <v>0.075</v>
      </c>
      <c r="N192" s="30">
        <v>0.075</v>
      </c>
      <c r="O192" s="31">
        <v>0.075</v>
      </c>
      <c r="P192" s="30">
        <v>0.075</v>
      </c>
      <c r="Q192" s="31">
        <v>0.075</v>
      </c>
      <c r="R192" s="30">
        <v>0.075</v>
      </c>
      <c r="S192" s="31">
        <v>0.075</v>
      </c>
      <c r="T192" s="30">
        <v>0.075</v>
      </c>
    </row>
    <row r="193" spans="3:20" ht="25.5">
      <c r="C193" s="27" t="s">
        <v>46</v>
      </c>
      <c r="D193" s="30">
        <v>0.314</v>
      </c>
      <c r="E193" s="31">
        <v>0.314</v>
      </c>
      <c r="F193" s="30">
        <v>0.314</v>
      </c>
      <c r="G193" s="31">
        <v>0.314</v>
      </c>
      <c r="H193" s="30">
        <v>0.314</v>
      </c>
      <c r="I193" s="31">
        <v>0.314</v>
      </c>
      <c r="J193" s="30">
        <v>0.314</v>
      </c>
      <c r="K193" s="31">
        <v>0.314</v>
      </c>
      <c r="L193" s="30">
        <v>0.314</v>
      </c>
      <c r="M193" s="31">
        <v>0.314</v>
      </c>
      <c r="N193" s="30">
        <v>0.314</v>
      </c>
      <c r="O193" s="31">
        <v>0.314</v>
      </c>
      <c r="P193" s="30">
        <v>0.314</v>
      </c>
      <c r="Q193" s="31">
        <v>0.314</v>
      </c>
      <c r="R193" s="30">
        <v>0.314</v>
      </c>
      <c r="S193" s="31">
        <v>0.314</v>
      </c>
      <c r="T193" s="30">
        <v>0.314</v>
      </c>
    </row>
    <row r="194" spans="3:20" ht="12.75"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3:20" ht="25.5">
      <c r="C195" s="34" t="s">
        <v>47</v>
      </c>
      <c r="D195" s="35">
        <v>200</v>
      </c>
      <c r="E195" s="36">
        <v>250</v>
      </c>
      <c r="F195" s="35">
        <v>300</v>
      </c>
      <c r="G195" s="36">
        <v>350</v>
      </c>
      <c r="H195" s="35">
        <v>400</v>
      </c>
      <c r="I195" s="36">
        <v>450</v>
      </c>
      <c r="J195" s="35">
        <v>500</v>
      </c>
      <c r="K195" s="36">
        <v>550</v>
      </c>
      <c r="L195" s="35">
        <v>600</v>
      </c>
      <c r="M195" s="36">
        <v>650</v>
      </c>
      <c r="N195" s="35">
        <v>700</v>
      </c>
      <c r="O195" s="36">
        <v>750</v>
      </c>
      <c r="P195" s="35">
        <v>800</v>
      </c>
      <c r="Q195" s="36">
        <v>850</v>
      </c>
      <c r="R195" s="35">
        <v>900</v>
      </c>
      <c r="S195" s="36">
        <v>950</v>
      </c>
      <c r="T195" s="35">
        <v>1000</v>
      </c>
    </row>
    <row r="201" spans="3:20" ht="25.5">
      <c r="C201" s="27" t="s">
        <v>37</v>
      </c>
      <c r="D201" s="28">
        <v>20</v>
      </c>
      <c r="E201" s="29">
        <v>20</v>
      </c>
      <c r="F201" s="28">
        <v>20</v>
      </c>
      <c r="G201" s="29">
        <v>20</v>
      </c>
      <c r="H201" s="28">
        <v>20</v>
      </c>
      <c r="I201" s="29">
        <v>20</v>
      </c>
      <c r="J201" s="28">
        <v>20</v>
      </c>
      <c r="K201" s="29">
        <v>20</v>
      </c>
      <c r="L201" s="28">
        <v>20</v>
      </c>
      <c r="M201" s="29">
        <v>20</v>
      </c>
      <c r="N201" s="28">
        <v>20</v>
      </c>
      <c r="O201" s="29">
        <v>20</v>
      </c>
      <c r="P201" s="28">
        <v>20</v>
      </c>
      <c r="Q201" s="29">
        <v>20</v>
      </c>
      <c r="R201" s="28">
        <v>20</v>
      </c>
      <c r="S201" s="29">
        <v>21</v>
      </c>
      <c r="T201" s="28">
        <v>22</v>
      </c>
    </row>
    <row r="202" spans="3:20" ht="25.5">
      <c r="C202" s="27" t="s">
        <v>38</v>
      </c>
      <c r="D202" s="28">
        <v>4</v>
      </c>
      <c r="E202" s="29">
        <v>4</v>
      </c>
      <c r="F202" s="28">
        <v>4</v>
      </c>
      <c r="G202" s="29">
        <v>4</v>
      </c>
      <c r="H202" s="28">
        <v>4</v>
      </c>
      <c r="I202" s="29">
        <v>4</v>
      </c>
      <c r="J202" s="28">
        <v>4</v>
      </c>
      <c r="K202" s="29">
        <v>4</v>
      </c>
      <c r="L202" s="28">
        <v>4</v>
      </c>
      <c r="M202" s="29">
        <v>4</v>
      </c>
      <c r="N202" s="28">
        <v>4</v>
      </c>
      <c r="O202" s="29">
        <v>4</v>
      </c>
      <c r="P202" s="28">
        <v>4</v>
      </c>
      <c r="Q202" s="29">
        <v>4</v>
      </c>
      <c r="R202" s="28">
        <v>4</v>
      </c>
      <c r="S202" s="29">
        <v>4</v>
      </c>
      <c r="T202" s="28">
        <v>4</v>
      </c>
    </row>
    <row r="203" spans="3:20" ht="25.5">
      <c r="C203" s="27" t="s">
        <v>39</v>
      </c>
      <c r="D203" s="28">
        <f aca="true" t="shared" si="24" ref="D203:T203">+D202+D201</f>
        <v>24</v>
      </c>
      <c r="E203" s="29">
        <f t="shared" si="24"/>
        <v>24</v>
      </c>
      <c r="F203" s="28">
        <f t="shared" si="24"/>
        <v>24</v>
      </c>
      <c r="G203" s="29">
        <f t="shared" si="24"/>
        <v>24</v>
      </c>
      <c r="H203" s="28">
        <f t="shared" si="24"/>
        <v>24</v>
      </c>
      <c r="I203" s="29">
        <f t="shared" si="24"/>
        <v>24</v>
      </c>
      <c r="J203" s="28">
        <f t="shared" si="24"/>
        <v>24</v>
      </c>
      <c r="K203" s="29">
        <f t="shared" si="24"/>
        <v>24</v>
      </c>
      <c r="L203" s="28">
        <f t="shared" si="24"/>
        <v>24</v>
      </c>
      <c r="M203" s="29">
        <f t="shared" si="24"/>
        <v>24</v>
      </c>
      <c r="N203" s="28">
        <f t="shared" si="24"/>
        <v>24</v>
      </c>
      <c r="O203" s="29">
        <f t="shared" si="24"/>
        <v>24</v>
      </c>
      <c r="P203" s="28">
        <f t="shared" si="24"/>
        <v>24</v>
      </c>
      <c r="Q203" s="29">
        <f t="shared" si="24"/>
        <v>24</v>
      </c>
      <c r="R203" s="28">
        <f t="shared" si="24"/>
        <v>24</v>
      </c>
      <c r="S203" s="29">
        <f t="shared" si="24"/>
        <v>25</v>
      </c>
      <c r="T203" s="28">
        <f t="shared" si="24"/>
        <v>26</v>
      </c>
    </row>
    <row r="204" spans="3:20" ht="25.5">
      <c r="C204" s="27" t="s">
        <v>40</v>
      </c>
      <c r="D204" s="28">
        <v>4</v>
      </c>
      <c r="E204" s="29">
        <v>4</v>
      </c>
      <c r="F204" s="28">
        <v>4</v>
      </c>
      <c r="G204" s="29">
        <v>4</v>
      </c>
      <c r="H204" s="28">
        <v>4</v>
      </c>
      <c r="I204" s="29">
        <v>4</v>
      </c>
      <c r="J204" s="28">
        <v>4</v>
      </c>
      <c r="K204" s="29">
        <v>4</v>
      </c>
      <c r="L204" s="28">
        <v>4</v>
      </c>
      <c r="M204" s="29">
        <v>4</v>
      </c>
      <c r="N204" s="28">
        <v>4</v>
      </c>
      <c r="O204" s="29">
        <v>4</v>
      </c>
      <c r="P204" s="28">
        <v>4</v>
      </c>
      <c r="Q204" s="29">
        <v>4</v>
      </c>
      <c r="R204" s="28">
        <v>4</v>
      </c>
      <c r="S204" s="29">
        <v>4</v>
      </c>
      <c r="T204" s="28">
        <v>4</v>
      </c>
    </row>
    <row r="205" spans="3:20" ht="25.5">
      <c r="C205" s="27" t="s">
        <v>41</v>
      </c>
      <c r="D205" s="28">
        <f aca="true" t="shared" si="25" ref="D205:T205">SUM(D203:D204)</f>
        <v>28</v>
      </c>
      <c r="E205" s="29">
        <f t="shared" si="25"/>
        <v>28</v>
      </c>
      <c r="F205" s="28">
        <f t="shared" si="25"/>
        <v>28</v>
      </c>
      <c r="G205" s="29">
        <f t="shared" si="25"/>
        <v>28</v>
      </c>
      <c r="H205" s="28">
        <f t="shared" si="25"/>
        <v>28</v>
      </c>
      <c r="I205" s="29">
        <f t="shared" si="25"/>
        <v>28</v>
      </c>
      <c r="J205" s="28">
        <f t="shared" si="25"/>
        <v>28</v>
      </c>
      <c r="K205" s="29">
        <f t="shared" si="25"/>
        <v>28</v>
      </c>
      <c r="L205" s="28">
        <f t="shared" si="25"/>
        <v>28</v>
      </c>
      <c r="M205" s="29">
        <f t="shared" si="25"/>
        <v>28</v>
      </c>
      <c r="N205" s="28">
        <f t="shared" si="25"/>
        <v>28</v>
      </c>
      <c r="O205" s="29">
        <f t="shared" si="25"/>
        <v>28</v>
      </c>
      <c r="P205" s="28">
        <f t="shared" si="25"/>
        <v>28</v>
      </c>
      <c r="Q205" s="29">
        <f t="shared" si="25"/>
        <v>28</v>
      </c>
      <c r="R205" s="28">
        <f t="shared" si="25"/>
        <v>28</v>
      </c>
      <c r="S205" s="29">
        <f t="shared" si="25"/>
        <v>29</v>
      </c>
      <c r="T205" s="28">
        <f t="shared" si="25"/>
        <v>30</v>
      </c>
    </row>
    <row r="206" spans="3:20" ht="25.5">
      <c r="C206" s="27" t="s">
        <v>42</v>
      </c>
      <c r="D206" s="28">
        <v>12</v>
      </c>
      <c r="E206" s="29">
        <v>14</v>
      </c>
      <c r="F206" s="28">
        <v>14</v>
      </c>
      <c r="G206" s="29">
        <v>16</v>
      </c>
      <c r="H206" s="28">
        <v>16</v>
      </c>
      <c r="I206" s="29">
        <v>16</v>
      </c>
      <c r="J206" s="28">
        <v>16</v>
      </c>
      <c r="K206" s="29">
        <v>18</v>
      </c>
      <c r="L206" s="28">
        <v>18</v>
      </c>
      <c r="M206" s="29">
        <v>18</v>
      </c>
      <c r="N206" s="28">
        <v>18</v>
      </c>
      <c r="O206" s="29">
        <v>20</v>
      </c>
      <c r="P206" s="28">
        <v>20</v>
      </c>
      <c r="Q206" s="29">
        <v>20</v>
      </c>
      <c r="R206" s="28">
        <v>20</v>
      </c>
      <c r="S206" s="29">
        <v>20</v>
      </c>
      <c r="T206" s="28">
        <v>20</v>
      </c>
    </row>
    <row r="207" spans="3:20" ht="25.5">
      <c r="C207" s="27" t="s">
        <v>43</v>
      </c>
      <c r="D207" s="30">
        <v>2.96</v>
      </c>
      <c r="E207" s="31">
        <v>4.03</v>
      </c>
      <c r="F207" s="30">
        <v>4.03</v>
      </c>
      <c r="G207" s="31">
        <v>5.26</v>
      </c>
      <c r="H207" s="30">
        <v>5.26</v>
      </c>
      <c r="I207" s="31">
        <v>5.26</v>
      </c>
      <c r="J207" s="30">
        <v>5.26</v>
      </c>
      <c r="K207" s="31">
        <v>6.66</v>
      </c>
      <c r="L207" s="30">
        <v>6.66</v>
      </c>
      <c r="M207" s="31">
        <v>6.66</v>
      </c>
      <c r="N207" s="30">
        <v>6.66</v>
      </c>
      <c r="O207" s="31">
        <v>8.22</v>
      </c>
      <c r="P207" s="30">
        <v>8.22</v>
      </c>
      <c r="Q207" s="31">
        <v>8.22</v>
      </c>
      <c r="R207" s="30">
        <v>8.22</v>
      </c>
      <c r="S207" s="31">
        <v>8.22</v>
      </c>
      <c r="T207" s="30">
        <v>8.22</v>
      </c>
    </row>
    <row r="208" spans="3:20" ht="25.5">
      <c r="C208" s="27" t="s">
        <v>44</v>
      </c>
      <c r="D208" s="28">
        <v>210</v>
      </c>
      <c r="E208" s="29">
        <v>210</v>
      </c>
      <c r="F208" s="28">
        <v>210</v>
      </c>
      <c r="G208" s="29">
        <v>210</v>
      </c>
      <c r="H208" s="28">
        <v>210</v>
      </c>
      <c r="I208" s="29">
        <v>210</v>
      </c>
      <c r="J208" s="28">
        <v>210</v>
      </c>
      <c r="K208" s="29">
        <v>210</v>
      </c>
      <c r="L208" s="28">
        <v>210</v>
      </c>
      <c r="M208" s="29">
        <v>210</v>
      </c>
      <c r="N208" s="28">
        <v>210</v>
      </c>
      <c r="O208" s="29">
        <v>210</v>
      </c>
      <c r="P208" s="28">
        <v>210</v>
      </c>
      <c r="Q208" s="29">
        <v>210</v>
      </c>
      <c r="R208" s="28">
        <v>210</v>
      </c>
      <c r="S208" s="29">
        <v>214</v>
      </c>
      <c r="T208" s="28">
        <v>218</v>
      </c>
    </row>
    <row r="209" spans="3:20" ht="25.5">
      <c r="C209" s="27" t="s">
        <v>45</v>
      </c>
      <c r="D209" s="30">
        <v>0.08</v>
      </c>
      <c r="E209" s="31">
        <v>0.08</v>
      </c>
      <c r="F209" s="30">
        <v>0.08</v>
      </c>
      <c r="G209" s="31">
        <v>0.08</v>
      </c>
      <c r="H209" s="30">
        <v>0.08</v>
      </c>
      <c r="I209" s="31">
        <v>0.08</v>
      </c>
      <c r="J209" s="30">
        <v>0.08</v>
      </c>
      <c r="K209" s="31">
        <v>0.08</v>
      </c>
      <c r="L209" s="30">
        <v>0.08</v>
      </c>
      <c r="M209" s="31">
        <v>0.08</v>
      </c>
      <c r="N209" s="30">
        <v>0.08</v>
      </c>
      <c r="O209" s="31">
        <v>0.08</v>
      </c>
      <c r="P209" s="30">
        <v>0.08</v>
      </c>
      <c r="Q209" s="31">
        <v>0.08</v>
      </c>
      <c r="R209" s="30">
        <v>0.08</v>
      </c>
      <c r="S209" s="31">
        <v>0.08170000000000001</v>
      </c>
      <c r="T209" s="30">
        <v>0.0835</v>
      </c>
    </row>
    <row r="210" spans="3:20" ht="25.5">
      <c r="C210" s="27" t="s">
        <v>46</v>
      </c>
      <c r="D210" s="30">
        <v>0.304</v>
      </c>
      <c r="E210" s="31">
        <v>0.304</v>
      </c>
      <c r="F210" s="30">
        <v>0.304</v>
      </c>
      <c r="G210" s="31">
        <v>0.304</v>
      </c>
      <c r="H210" s="30">
        <v>0.304</v>
      </c>
      <c r="I210" s="31">
        <v>0.304</v>
      </c>
      <c r="J210" s="30">
        <v>0.304</v>
      </c>
      <c r="K210" s="31">
        <v>0.304</v>
      </c>
      <c r="L210" s="30">
        <v>0.304</v>
      </c>
      <c r="M210" s="31">
        <v>0.304</v>
      </c>
      <c r="N210" s="30">
        <v>0.304</v>
      </c>
      <c r="O210" s="31">
        <v>0.304</v>
      </c>
      <c r="P210" s="30">
        <v>0.304</v>
      </c>
      <c r="Q210" s="31">
        <v>0.304</v>
      </c>
      <c r="R210" s="30">
        <v>0.304</v>
      </c>
      <c r="S210" s="31">
        <v>0.299</v>
      </c>
      <c r="T210" s="30">
        <v>0.295</v>
      </c>
    </row>
    <row r="211" spans="3:20" ht="12.75"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3:20" ht="25.5">
      <c r="C212" s="34" t="s">
        <v>47</v>
      </c>
      <c r="D212" s="35">
        <v>200</v>
      </c>
      <c r="E212" s="36">
        <v>250</v>
      </c>
      <c r="F212" s="35">
        <v>300</v>
      </c>
      <c r="G212" s="36">
        <v>350</v>
      </c>
      <c r="H212" s="35">
        <v>400</v>
      </c>
      <c r="I212" s="36">
        <v>450</v>
      </c>
      <c r="J212" s="35">
        <v>500</v>
      </c>
      <c r="K212" s="36">
        <v>550</v>
      </c>
      <c r="L212" s="35">
        <v>600</v>
      </c>
      <c r="M212" s="36">
        <v>650</v>
      </c>
      <c r="N212" s="35">
        <v>700</v>
      </c>
      <c r="O212" s="36">
        <v>750</v>
      </c>
      <c r="P212" s="35">
        <v>800</v>
      </c>
      <c r="Q212" s="36">
        <v>850</v>
      </c>
      <c r="R212" s="35">
        <v>900</v>
      </c>
      <c r="S212" s="36">
        <v>950</v>
      </c>
      <c r="T212" s="35">
        <v>1000</v>
      </c>
    </row>
    <row r="218" spans="3:20" ht="25.5">
      <c r="C218" s="27" t="s">
        <v>37</v>
      </c>
      <c r="D218" s="28">
        <v>22</v>
      </c>
      <c r="E218" s="29">
        <v>22</v>
      </c>
      <c r="F218" s="28">
        <v>22</v>
      </c>
      <c r="G218" s="29">
        <v>22</v>
      </c>
      <c r="H218" s="28">
        <v>22</v>
      </c>
      <c r="I218" s="29">
        <v>22</v>
      </c>
      <c r="J218" s="28">
        <v>22</v>
      </c>
      <c r="K218" s="29">
        <v>22</v>
      </c>
      <c r="L218" s="28">
        <v>22</v>
      </c>
      <c r="M218" s="29">
        <v>22</v>
      </c>
      <c r="N218" s="28">
        <v>22</v>
      </c>
      <c r="O218" s="29">
        <v>22</v>
      </c>
      <c r="P218" s="28">
        <v>22</v>
      </c>
      <c r="Q218" s="29">
        <v>22</v>
      </c>
      <c r="R218" s="28">
        <v>23</v>
      </c>
      <c r="S218" s="29">
        <v>24</v>
      </c>
      <c r="T218" s="28">
        <v>25</v>
      </c>
    </row>
    <row r="219" spans="3:20" ht="25.5">
      <c r="C219" s="39" t="s">
        <v>38</v>
      </c>
      <c r="D219" s="28">
        <v>4</v>
      </c>
      <c r="E219" s="29">
        <v>4</v>
      </c>
      <c r="F219" s="28">
        <v>4</v>
      </c>
      <c r="G219" s="29">
        <v>4</v>
      </c>
      <c r="H219" s="28">
        <v>4</v>
      </c>
      <c r="I219" s="29">
        <v>4</v>
      </c>
      <c r="J219" s="28">
        <v>4</v>
      </c>
      <c r="K219" s="29">
        <v>4</v>
      </c>
      <c r="L219" s="28">
        <v>4</v>
      </c>
      <c r="M219" s="29">
        <v>4</v>
      </c>
      <c r="N219" s="28">
        <v>4</v>
      </c>
      <c r="O219" s="29">
        <v>4</v>
      </c>
      <c r="P219" s="28">
        <v>4</v>
      </c>
      <c r="Q219" s="29">
        <v>4</v>
      </c>
      <c r="R219" s="28">
        <v>4</v>
      </c>
      <c r="S219" s="29">
        <v>4</v>
      </c>
      <c r="T219" s="28">
        <v>4</v>
      </c>
    </row>
    <row r="220" spans="3:20" ht="25.5">
      <c r="C220" s="39" t="s">
        <v>39</v>
      </c>
      <c r="D220" s="28">
        <f aca="true" t="shared" si="26" ref="D220:T220">+D219+D218</f>
        <v>26</v>
      </c>
      <c r="E220" s="29">
        <f t="shared" si="26"/>
        <v>26</v>
      </c>
      <c r="F220" s="28">
        <f t="shared" si="26"/>
        <v>26</v>
      </c>
      <c r="G220" s="29">
        <f t="shared" si="26"/>
        <v>26</v>
      </c>
      <c r="H220" s="28">
        <f t="shared" si="26"/>
        <v>26</v>
      </c>
      <c r="I220" s="29">
        <f t="shared" si="26"/>
        <v>26</v>
      </c>
      <c r="J220" s="28">
        <f t="shared" si="26"/>
        <v>26</v>
      </c>
      <c r="K220" s="29">
        <f t="shared" si="26"/>
        <v>26</v>
      </c>
      <c r="L220" s="28">
        <f t="shared" si="26"/>
        <v>26</v>
      </c>
      <c r="M220" s="29">
        <f t="shared" si="26"/>
        <v>26</v>
      </c>
      <c r="N220" s="28">
        <f t="shared" si="26"/>
        <v>26</v>
      </c>
      <c r="O220" s="29">
        <f t="shared" si="26"/>
        <v>26</v>
      </c>
      <c r="P220" s="28">
        <f t="shared" si="26"/>
        <v>26</v>
      </c>
      <c r="Q220" s="29">
        <f t="shared" si="26"/>
        <v>26</v>
      </c>
      <c r="R220" s="28">
        <f t="shared" si="26"/>
        <v>27</v>
      </c>
      <c r="S220" s="29">
        <f t="shared" si="26"/>
        <v>28</v>
      </c>
      <c r="T220" s="28">
        <f t="shared" si="26"/>
        <v>29</v>
      </c>
    </row>
    <row r="221" spans="3:20" ht="25.5">
      <c r="C221" s="39" t="s">
        <v>40</v>
      </c>
      <c r="D221" s="28">
        <v>4</v>
      </c>
      <c r="E221" s="29">
        <v>4</v>
      </c>
      <c r="F221" s="28">
        <v>4</v>
      </c>
      <c r="G221" s="29">
        <v>4</v>
      </c>
      <c r="H221" s="28">
        <v>4</v>
      </c>
      <c r="I221" s="29">
        <v>4</v>
      </c>
      <c r="J221" s="28">
        <v>4</v>
      </c>
      <c r="K221" s="29">
        <v>4</v>
      </c>
      <c r="L221" s="28">
        <v>4</v>
      </c>
      <c r="M221" s="29">
        <v>4</v>
      </c>
      <c r="N221" s="28">
        <v>4</v>
      </c>
      <c r="O221" s="29">
        <v>4</v>
      </c>
      <c r="P221" s="28">
        <v>4</v>
      </c>
      <c r="Q221" s="29">
        <v>4</v>
      </c>
      <c r="R221" s="28">
        <v>4</v>
      </c>
      <c r="S221" s="29">
        <v>4</v>
      </c>
      <c r="T221" s="28">
        <v>4</v>
      </c>
    </row>
    <row r="222" spans="3:20" ht="25.5">
      <c r="C222" s="39" t="s">
        <v>41</v>
      </c>
      <c r="D222" s="28">
        <f aca="true" t="shared" si="27" ref="D222:T222">SUM(D220:D221)</f>
        <v>30</v>
      </c>
      <c r="E222" s="29">
        <f t="shared" si="27"/>
        <v>30</v>
      </c>
      <c r="F222" s="28">
        <f t="shared" si="27"/>
        <v>30</v>
      </c>
      <c r="G222" s="29">
        <f t="shared" si="27"/>
        <v>30</v>
      </c>
      <c r="H222" s="28">
        <f t="shared" si="27"/>
        <v>30</v>
      </c>
      <c r="I222" s="29">
        <f t="shared" si="27"/>
        <v>30</v>
      </c>
      <c r="J222" s="28">
        <f t="shared" si="27"/>
        <v>30</v>
      </c>
      <c r="K222" s="29">
        <f t="shared" si="27"/>
        <v>30</v>
      </c>
      <c r="L222" s="28">
        <f t="shared" si="27"/>
        <v>30</v>
      </c>
      <c r="M222" s="29">
        <f t="shared" si="27"/>
        <v>30</v>
      </c>
      <c r="N222" s="28">
        <f t="shared" si="27"/>
        <v>30</v>
      </c>
      <c r="O222" s="29">
        <f t="shared" si="27"/>
        <v>30</v>
      </c>
      <c r="P222" s="28">
        <f t="shared" si="27"/>
        <v>30</v>
      </c>
      <c r="Q222" s="29">
        <f t="shared" si="27"/>
        <v>30</v>
      </c>
      <c r="R222" s="28">
        <f t="shared" si="27"/>
        <v>31</v>
      </c>
      <c r="S222" s="29">
        <f t="shared" si="27"/>
        <v>32</v>
      </c>
      <c r="T222" s="28">
        <f t="shared" si="27"/>
        <v>33</v>
      </c>
    </row>
    <row r="223" spans="3:20" ht="25.5">
      <c r="C223" s="39" t="s">
        <v>42</v>
      </c>
      <c r="D223" s="28">
        <v>14</v>
      </c>
      <c r="E223" s="29">
        <v>14</v>
      </c>
      <c r="F223" s="28">
        <v>16</v>
      </c>
      <c r="G223" s="29">
        <v>16</v>
      </c>
      <c r="H223" s="28">
        <v>16</v>
      </c>
      <c r="I223" s="29">
        <v>16</v>
      </c>
      <c r="J223" s="28">
        <v>18</v>
      </c>
      <c r="K223" s="29">
        <v>18</v>
      </c>
      <c r="L223" s="28">
        <v>18</v>
      </c>
      <c r="M223" s="29">
        <v>18</v>
      </c>
      <c r="N223" s="28">
        <v>20</v>
      </c>
      <c r="O223" s="29">
        <v>20</v>
      </c>
      <c r="P223" s="28">
        <v>20</v>
      </c>
      <c r="Q223" s="29">
        <v>20</v>
      </c>
      <c r="R223" s="28">
        <v>20</v>
      </c>
      <c r="S223" s="29">
        <v>20</v>
      </c>
      <c r="T223" s="28">
        <v>20</v>
      </c>
    </row>
    <row r="224" spans="3:20" ht="25.5">
      <c r="C224" s="39" t="s">
        <v>43</v>
      </c>
      <c r="D224" s="30">
        <v>4.03</v>
      </c>
      <c r="E224" s="31">
        <v>4.03</v>
      </c>
      <c r="F224" s="30">
        <v>5.26</v>
      </c>
      <c r="G224" s="31">
        <v>5.26</v>
      </c>
      <c r="H224" s="30">
        <v>5.26</v>
      </c>
      <c r="I224" s="31">
        <v>5.26</v>
      </c>
      <c r="J224" s="30">
        <v>6.66</v>
      </c>
      <c r="K224" s="31">
        <v>6.66</v>
      </c>
      <c r="L224" s="30">
        <v>6.66</v>
      </c>
      <c r="M224" s="31">
        <v>6.66</v>
      </c>
      <c r="N224" s="30">
        <v>8.22</v>
      </c>
      <c r="O224" s="31">
        <v>8.22</v>
      </c>
      <c r="P224" s="30">
        <v>8.22</v>
      </c>
      <c r="Q224" s="31">
        <v>8.22</v>
      </c>
      <c r="R224" s="30">
        <v>8.22</v>
      </c>
      <c r="S224" s="31">
        <v>8.22</v>
      </c>
      <c r="T224" s="30">
        <v>8.22</v>
      </c>
    </row>
    <row r="225" spans="3:20" ht="25.5">
      <c r="C225" s="39" t="s">
        <v>44</v>
      </c>
      <c r="D225" s="28">
        <v>219</v>
      </c>
      <c r="E225" s="29">
        <v>219</v>
      </c>
      <c r="F225" s="28">
        <v>219</v>
      </c>
      <c r="G225" s="29">
        <v>219</v>
      </c>
      <c r="H225" s="28">
        <v>219</v>
      </c>
      <c r="I225" s="29">
        <v>219</v>
      </c>
      <c r="J225" s="28">
        <v>219</v>
      </c>
      <c r="K225" s="29">
        <v>219</v>
      </c>
      <c r="L225" s="28">
        <v>219</v>
      </c>
      <c r="M225" s="29">
        <v>219</v>
      </c>
      <c r="N225" s="28">
        <v>219</v>
      </c>
      <c r="O225" s="29">
        <v>219</v>
      </c>
      <c r="P225" s="28">
        <v>219</v>
      </c>
      <c r="Q225" s="29">
        <v>219</v>
      </c>
      <c r="R225" s="28">
        <v>223</v>
      </c>
      <c r="S225" s="29">
        <v>228</v>
      </c>
      <c r="T225" s="28">
        <v>232</v>
      </c>
    </row>
    <row r="226" spans="3:20" ht="25.5">
      <c r="C226" s="39" t="s">
        <v>45</v>
      </c>
      <c r="D226" s="30">
        <v>0.0835</v>
      </c>
      <c r="E226" s="31">
        <v>0.0835</v>
      </c>
      <c r="F226" s="30">
        <v>0.0835</v>
      </c>
      <c r="G226" s="31">
        <v>0.0835</v>
      </c>
      <c r="H226" s="30">
        <v>0.0835</v>
      </c>
      <c r="I226" s="31">
        <v>0.0835</v>
      </c>
      <c r="J226" s="30">
        <v>0.0835</v>
      </c>
      <c r="K226" s="31">
        <v>0.0835</v>
      </c>
      <c r="L226" s="30">
        <v>0.0835</v>
      </c>
      <c r="M226" s="31">
        <v>0.0835</v>
      </c>
      <c r="N226" s="30">
        <v>0.0835</v>
      </c>
      <c r="O226" s="31">
        <v>0.0835</v>
      </c>
      <c r="P226" s="30">
        <v>0.0835</v>
      </c>
      <c r="Q226" s="31">
        <v>0.0835</v>
      </c>
      <c r="R226" s="30">
        <v>0.0853</v>
      </c>
      <c r="S226" s="31">
        <v>0.0872</v>
      </c>
      <c r="T226" s="30">
        <v>0.089</v>
      </c>
    </row>
    <row r="227" spans="3:20" ht="25.5">
      <c r="C227" s="39" t="s">
        <v>46</v>
      </c>
      <c r="D227" s="30">
        <v>0.295</v>
      </c>
      <c r="E227" s="31">
        <v>0.295</v>
      </c>
      <c r="F227" s="30">
        <v>0.295</v>
      </c>
      <c r="G227" s="31">
        <v>0.295</v>
      </c>
      <c r="H227" s="30">
        <v>0.295</v>
      </c>
      <c r="I227" s="31">
        <v>0.295</v>
      </c>
      <c r="J227" s="30">
        <v>0.295</v>
      </c>
      <c r="K227" s="31">
        <v>0.295</v>
      </c>
      <c r="L227" s="30">
        <v>0.295</v>
      </c>
      <c r="M227" s="31">
        <v>0.295</v>
      </c>
      <c r="N227" s="30">
        <v>0.295</v>
      </c>
      <c r="O227" s="31">
        <v>0.295</v>
      </c>
      <c r="P227" s="30">
        <v>0.295</v>
      </c>
      <c r="Q227" s="31">
        <v>0.295</v>
      </c>
      <c r="R227" s="30">
        <v>0.291</v>
      </c>
      <c r="S227" s="31">
        <v>0.28800000000000003</v>
      </c>
      <c r="T227" s="30">
        <v>0.28400000000000003</v>
      </c>
    </row>
    <row r="228" spans="3:20" ht="12.75"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3:20" ht="25.5">
      <c r="C229" s="40" t="s">
        <v>47</v>
      </c>
      <c r="D229" s="35">
        <v>200</v>
      </c>
      <c r="E229" s="36">
        <v>250</v>
      </c>
      <c r="F229" s="35">
        <v>300</v>
      </c>
      <c r="G229" s="36">
        <v>350</v>
      </c>
      <c r="H229" s="35">
        <v>400</v>
      </c>
      <c r="I229" s="36">
        <v>450</v>
      </c>
      <c r="J229" s="35">
        <v>500</v>
      </c>
      <c r="K229" s="36">
        <v>550</v>
      </c>
      <c r="L229" s="35">
        <v>600</v>
      </c>
      <c r="M229" s="36">
        <v>650</v>
      </c>
      <c r="N229" s="35">
        <v>700</v>
      </c>
      <c r="O229" s="36">
        <v>750</v>
      </c>
      <c r="P229" s="35">
        <v>800</v>
      </c>
      <c r="Q229" s="36">
        <v>850</v>
      </c>
      <c r="R229" s="35">
        <v>900</v>
      </c>
      <c r="S229" s="36">
        <v>950</v>
      </c>
      <c r="T229" s="35">
        <v>1000</v>
      </c>
    </row>
    <row r="234" spans="3:20" ht="25.5">
      <c r="C234" s="27" t="s">
        <v>37</v>
      </c>
      <c r="D234" s="28">
        <v>24</v>
      </c>
      <c r="E234" s="29">
        <v>24</v>
      </c>
      <c r="F234" s="28">
        <v>24</v>
      </c>
      <c r="G234" s="29">
        <v>24</v>
      </c>
      <c r="H234" s="28">
        <v>24</v>
      </c>
      <c r="I234" s="29">
        <v>24</v>
      </c>
      <c r="J234" s="28">
        <v>24</v>
      </c>
      <c r="K234" s="29">
        <v>24</v>
      </c>
      <c r="L234" s="28">
        <v>24</v>
      </c>
      <c r="M234" s="29">
        <v>24</v>
      </c>
      <c r="N234" s="28">
        <v>24</v>
      </c>
      <c r="O234" s="29">
        <v>24</v>
      </c>
      <c r="P234" s="28">
        <v>25</v>
      </c>
      <c r="Q234" s="29">
        <v>26</v>
      </c>
      <c r="R234" s="28">
        <v>27</v>
      </c>
      <c r="S234" s="29">
        <v>28</v>
      </c>
      <c r="T234" s="28">
        <v>30</v>
      </c>
    </row>
    <row r="235" spans="3:20" ht="25.5">
      <c r="C235" s="27" t="s">
        <v>38</v>
      </c>
      <c r="D235" s="28">
        <v>4</v>
      </c>
      <c r="E235" s="29">
        <v>4</v>
      </c>
      <c r="F235" s="28">
        <v>4</v>
      </c>
      <c r="G235" s="29">
        <v>4</v>
      </c>
      <c r="H235" s="28">
        <v>4</v>
      </c>
      <c r="I235" s="29">
        <v>4</v>
      </c>
      <c r="J235" s="28">
        <v>4</v>
      </c>
      <c r="K235" s="29">
        <v>4</v>
      </c>
      <c r="L235" s="28">
        <v>4</v>
      </c>
      <c r="M235" s="29">
        <v>4</v>
      </c>
      <c r="N235" s="28">
        <v>4</v>
      </c>
      <c r="O235" s="29">
        <v>4</v>
      </c>
      <c r="P235" s="28">
        <v>4</v>
      </c>
      <c r="Q235" s="29">
        <v>4</v>
      </c>
      <c r="R235" s="28">
        <v>4</v>
      </c>
      <c r="S235" s="29">
        <v>4</v>
      </c>
      <c r="T235" s="28">
        <v>4</v>
      </c>
    </row>
    <row r="236" spans="3:20" ht="25.5">
      <c r="C236" s="27" t="s">
        <v>39</v>
      </c>
      <c r="D236" s="28">
        <f aca="true" t="shared" si="28" ref="D236:T236">+D235+D234</f>
        <v>28</v>
      </c>
      <c r="E236" s="29">
        <f t="shared" si="28"/>
        <v>28</v>
      </c>
      <c r="F236" s="28">
        <f t="shared" si="28"/>
        <v>28</v>
      </c>
      <c r="G236" s="29">
        <f t="shared" si="28"/>
        <v>28</v>
      </c>
      <c r="H236" s="28">
        <f t="shared" si="28"/>
        <v>28</v>
      </c>
      <c r="I236" s="29">
        <f t="shared" si="28"/>
        <v>28</v>
      </c>
      <c r="J236" s="28">
        <f t="shared" si="28"/>
        <v>28</v>
      </c>
      <c r="K236" s="29">
        <f t="shared" si="28"/>
        <v>28</v>
      </c>
      <c r="L236" s="28">
        <f t="shared" si="28"/>
        <v>28</v>
      </c>
      <c r="M236" s="29">
        <f t="shared" si="28"/>
        <v>28</v>
      </c>
      <c r="N236" s="28">
        <f t="shared" si="28"/>
        <v>28</v>
      </c>
      <c r="O236" s="29">
        <f t="shared" si="28"/>
        <v>28</v>
      </c>
      <c r="P236" s="28">
        <f t="shared" si="28"/>
        <v>29</v>
      </c>
      <c r="Q236" s="29">
        <f t="shared" si="28"/>
        <v>30</v>
      </c>
      <c r="R236" s="28">
        <f t="shared" si="28"/>
        <v>31</v>
      </c>
      <c r="S236" s="29">
        <f t="shared" si="28"/>
        <v>32</v>
      </c>
      <c r="T236" s="28">
        <f t="shared" si="28"/>
        <v>34</v>
      </c>
    </row>
    <row r="237" spans="3:20" ht="25.5">
      <c r="C237" s="27" t="s">
        <v>40</v>
      </c>
      <c r="D237" s="28">
        <v>4</v>
      </c>
      <c r="E237" s="29">
        <v>4</v>
      </c>
      <c r="F237" s="28">
        <v>4</v>
      </c>
      <c r="G237" s="29">
        <v>4</v>
      </c>
      <c r="H237" s="28">
        <v>4</v>
      </c>
      <c r="I237" s="29">
        <v>4</v>
      </c>
      <c r="J237" s="28">
        <v>4</v>
      </c>
      <c r="K237" s="29">
        <v>4</v>
      </c>
      <c r="L237" s="28">
        <v>4</v>
      </c>
      <c r="M237" s="29">
        <v>4</v>
      </c>
      <c r="N237" s="28">
        <v>4</v>
      </c>
      <c r="O237" s="29">
        <v>4</v>
      </c>
      <c r="P237" s="28">
        <v>4</v>
      </c>
      <c r="Q237" s="29">
        <v>4</v>
      </c>
      <c r="R237" s="28">
        <v>4</v>
      </c>
      <c r="S237" s="29">
        <v>4</v>
      </c>
      <c r="T237" s="28">
        <v>4</v>
      </c>
    </row>
    <row r="238" spans="3:20" ht="25.5">
      <c r="C238" s="27" t="s">
        <v>41</v>
      </c>
      <c r="D238" s="28">
        <f aca="true" t="shared" si="29" ref="D238:T238">SUM(D236:D237)</f>
        <v>32</v>
      </c>
      <c r="E238" s="29">
        <f t="shared" si="29"/>
        <v>32</v>
      </c>
      <c r="F238" s="28">
        <f t="shared" si="29"/>
        <v>32</v>
      </c>
      <c r="G238" s="29">
        <f t="shared" si="29"/>
        <v>32</v>
      </c>
      <c r="H238" s="28">
        <f t="shared" si="29"/>
        <v>32</v>
      </c>
      <c r="I238" s="29">
        <f t="shared" si="29"/>
        <v>32</v>
      </c>
      <c r="J238" s="28">
        <f t="shared" si="29"/>
        <v>32</v>
      </c>
      <c r="K238" s="29">
        <f t="shared" si="29"/>
        <v>32</v>
      </c>
      <c r="L238" s="28">
        <f t="shared" si="29"/>
        <v>32</v>
      </c>
      <c r="M238" s="29">
        <f t="shared" si="29"/>
        <v>32</v>
      </c>
      <c r="N238" s="28">
        <f t="shared" si="29"/>
        <v>32</v>
      </c>
      <c r="O238" s="29">
        <f t="shared" si="29"/>
        <v>32</v>
      </c>
      <c r="P238" s="28">
        <f t="shared" si="29"/>
        <v>33</v>
      </c>
      <c r="Q238" s="29">
        <f t="shared" si="29"/>
        <v>34</v>
      </c>
      <c r="R238" s="28">
        <f t="shared" si="29"/>
        <v>35</v>
      </c>
      <c r="S238" s="29">
        <f t="shared" si="29"/>
        <v>36</v>
      </c>
      <c r="T238" s="28">
        <f t="shared" si="29"/>
        <v>38</v>
      </c>
    </row>
    <row r="239" spans="3:20" ht="25.5">
      <c r="C239" s="27" t="s">
        <v>42</v>
      </c>
      <c r="D239" s="28">
        <v>14</v>
      </c>
      <c r="E239" s="29">
        <v>14</v>
      </c>
      <c r="F239" s="28">
        <v>16</v>
      </c>
      <c r="G239" s="29">
        <v>16</v>
      </c>
      <c r="H239" s="28">
        <v>16</v>
      </c>
      <c r="I239" s="29">
        <v>18</v>
      </c>
      <c r="J239" s="28">
        <v>18</v>
      </c>
      <c r="K239" s="29">
        <v>18</v>
      </c>
      <c r="L239" s="28">
        <v>18</v>
      </c>
      <c r="M239" s="29">
        <v>18</v>
      </c>
      <c r="N239" s="28">
        <v>20</v>
      </c>
      <c r="O239" s="29">
        <v>20</v>
      </c>
      <c r="P239" s="28">
        <v>20</v>
      </c>
      <c r="Q239" s="29">
        <v>20</v>
      </c>
      <c r="R239" s="28">
        <v>20</v>
      </c>
      <c r="S239" s="29">
        <v>20</v>
      </c>
      <c r="T239" s="28">
        <v>20</v>
      </c>
    </row>
    <row r="240" spans="3:20" ht="25.5">
      <c r="C240" s="27" t="s">
        <v>43</v>
      </c>
      <c r="D240" s="30">
        <v>4.03</v>
      </c>
      <c r="E240" s="31">
        <v>4.03</v>
      </c>
      <c r="F240" s="30">
        <v>5.26</v>
      </c>
      <c r="G240" s="31">
        <v>5.26</v>
      </c>
      <c r="H240" s="30">
        <v>5.26</v>
      </c>
      <c r="I240" s="31">
        <v>6.66</v>
      </c>
      <c r="J240" s="30">
        <v>6.66</v>
      </c>
      <c r="K240" s="31">
        <v>6.66</v>
      </c>
      <c r="L240" s="30">
        <v>6.66</v>
      </c>
      <c r="M240" s="31">
        <v>6.66</v>
      </c>
      <c r="N240" s="30">
        <v>8.22</v>
      </c>
      <c r="O240" s="31">
        <v>8.22</v>
      </c>
      <c r="P240" s="30">
        <v>8.22</v>
      </c>
      <c r="Q240" s="31">
        <v>8.22</v>
      </c>
      <c r="R240" s="30">
        <v>8.22</v>
      </c>
      <c r="S240" s="31">
        <v>8.22</v>
      </c>
      <c r="T240" s="30">
        <v>8.22</v>
      </c>
    </row>
    <row r="241" spans="3:20" ht="25.5">
      <c r="C241" s="27" t="s">
        <v>44</v>
      </c>
      <c r="D241" s="28">
        <v>228</v>
      </c>
      <c r="E241" s="29">
        <v>228</v>
      </c>
      <c r="F241" s="28">
        <v>228</v>
      </c>
      <c r="G241" s="29">
        <v>228</v>
      </c>
      <c r="H241" s="28">
        <v>228</v>
      </c>
      <c r="I241" s="29">
        <v>228</v>
      </c>
      <c r="J241" s="28">
        <v>228</v>
      </c>
      <c r="K241" s="29">
        <v>228</v>
      </c>
      <c r="L241" s="28">
        <v>228</v>
      </c>
      <c r="M241" s="29">
        <v>228</v>
      </c>
      <c r="N241" s="28">
        <v>228</v>
      </c>
      <c r="O241" s="29">
        <v>228</v>
      </c>
      <c r="P241" s="28">
        <v>232</v>
      </c>
      <c r="Q241" s="29">
        <v>237</v>
      </c>
      <c r="R241" s="28">
        <v>242</v>
      </c>
      <c r="S241" s="29">
        <v>246</v>
      </c>
      <c r="T241" s="28">
        <v>255</v>
      </c>
    </row>
    <row r="242" spans="3:20" ht="25.5">
      <c r="C242" s="27" t="s">
        <v>45</v>
      </c>
      <c r="D242" s="30">
        <v>0.0872</v>
      </c>
      <c r="E242" s="31">
        <v>0.0872</v>
      </c>
      <c r="F242" s="30">
        <v>0.0872</v>
      </c>
      <c r="G242" s="31">
        <v>0.0872</v>
      </c>
      <c r="H242" s="30">
        <v>0.0872</v>
      </c>
      <c r="I242" s="31">
        <v>0.0872</v>
      </c>
      <c r="J242" s="30">
        <v>0.0872</v>
      </c>
      <c r="K242" s="31">
        <v>0.0872</v>
      </c>
      <c r="L242" s="30">
        <v>0.0872</v>
      </c>
      <c r="M242" s="31">
        <v>0.0872</v>
      </c>
      <c r="N242" s="30">
        <v>0.0872</v>
      </c>
      <c r="O242" s="31">
        <v>0.0872</v>
      </c>
      <c r="P242" s="30">
        <v>0.089</v>
      </c>
      <c r="Q242" s="31">
        <v>0.091</v>
      </c>
      <c r="R242" s="30">
        <v>0.0927</v>
      </c>
      <c r="S242" s="31">
        <v>0.0945</v>
      </c>
      <c r="T242" s="30">
        <v>0.09820000000000001</v>
      </c>
    </row>
    <row r="243" spans="3:20" ht="25.5">
      <c r="C243" s="27" t="s">
        <v>46</v>
      </c>
      <c r="D243" s="30">
        <v>0.28800000000000003</v>
      </c>
      <c r="E243" s="31">
        <v>0.28800000000000003</v>
      </c>
      <c r="F243" s="30">
        <v>0.28800000000000003</v>
      </c>
      <c r="G243" s="31">
        <v>0.28800000000000003</v>
      </c>
      <c r="H243" s="30">
        <v>0.28800000000000003</v>
      </c>
      <c r="I243" s="31">
        <v>0.28800000000000003</v>
      </c>
      <c r="J243" s="30">
        <v>0.28800000000000003</v>
      </c>
      <c r="K243" s="31">
        <v>0.28800000000000003</v>
      </c>
      <c r="L243" s="30">
        <v>0.28800000000000003</v>
      </c>
      <c r="M243" s="31">
        <v>0.28800000000000003</v>
      </c>
      <c r="N243" s="30">
        <v>0.28800000000000003</v>
      </c>
      <c r="O243" s="31">
        <v>0.28800000000000003</v>
      </c>
      <c r="P243" s="30">
        <v>0.28400000000000003</v>
      </c>
      <c r="Q243" s="31">
        <v>0.281</v>
      </c>
      <c r="R243" s="30">
        <v>0.278</v>
      </c>
      <c r="S243" s="31">
        <v>0.275</v>
      </c>
      <c r="T243" s="30">
        <v>0.27</v>
      </c>
    </row>
    <row r="244" spans="3:20" ht="12.75"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3:20" ht="25.5">
      <c r="C245" s="34" t="s">
        <v>47</v>
      </c>
      <c r="D245" s="35">
        <v>200</v>
      </c>
      <c r="E245" s="36">
        <v>250</v>
      </c>
      <c r="F245" s="35">
        <v>300</v>
      </c>
      <c r="G245" s="36">
        <v>350</v>
      </c>
      <c r="H245" s="35">
        <v>400</v>
      </c>
      <c r="I245" s="36">
        <v>450</v>
      </c>
      <c r="J245" s="35">
        <v>500</v>
      </c>
      <c r="K245" s="36">
        <v>550</v>
      </c>
      <c r="L245" s="35">
        <v>600</v>
      </c>
      <c r="M245" s="36">
        <v>650</v>
      </c>
      <c r="N245" s="35">
        <v>700</v>
      </c>
      <c r="O245" s="36">
        <v>750</v>
      </c>
      <c r="P245" s="35">
        <v>800</v>
      </c>
      <c r="Q245" s="36">
        <v>850</v>
      </c>
      <c r="R245" s="35">
        <v>900</v>
      </c>
      <c r="S245" s="36">
        <v>950</v>
      </c>
      <c r="T245" s="35">
        <v>1000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RAPIDO DEL SOLAIO TERMICO</dc:title>
  <dc:subject/>
  <dc:creator>Carbon ED SYSTEM Italia srl</dc:creator>
  <cp:keywords/>
  <dc:description/>
  <cp:lastModifiedBy>Raffaele Garau</cp:lastModifiedBy>
  <dcterms:created xsi:type="dcterms:W3CDTF">2009-02-27T12:12:58Z</dcterms:created>
  <dcterms:modified xsi:type="dcterms:W3CDTF">2019-11-21T13:46:07Z</dcterms:modified>
  <cp:category/>
  <cp:version/>
  <cp:contentType/>
  <cp:contentStatus/>
</cp:coreProperties>
</file>